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DieseArbeitsmappe" defaultThemeVersion="166925"/>
  <mc:AlternateContent xmlns:mc="http://schemas.openxmlformats.org/markup-compatibility/2006">
    <mc:Choice Requires="x15">
      <x15ac:absPath xmlns:x15ac="http://schemas.microsoft.com/office/spreadsheetml/2010/11/ac" url="F:\_Daten\Klingenberg-IT\_Kunden\Gulp\enercon\Excel Aufbaukurs - Logische Formeln\"/>
    </mc:Choice>
  </mc:AlternateContent>
  <xr:revisionPtr revIDLastSave="0" documentId="13_ncr:1_{E400B44E-1B8E-4D6A-97CF-9DE8E37A4D32}" xr6:coauthVersionLast="47" xr6:coauthVersionMax="47" xr10:uidLastSave="{00000000-0000-0000-0000-000000000000}"/>
  <bookViews>
    <workbookView xWindow="-108" yWindow="-108" windowWidth="30936" windowHeight="16776" tabRatio="854" xr2:uid="{57FC66E8-C744-4026-92D7-CF218EFB0461}"/>
  </bookViews>
  <sheets>
    <sheet name="Willkommen" sheetId="92" r:id="rId1"/>
    <sheet name="Google Rezensionslink" sheetId="93" r:id="rId2"/>
    <sheet name="Einführung" sheetId="43" r:id="rId3"/>
    <sheet name="WAHR Funktion" sheetId="38" r:id="rId4"/>
    <sheet name="FALSCH Funktion" sheetId="37" r:id="rId5"/>
    <sheet name="WAHR Falsch Beispiele" sheetId="82" r:id="rId6"/>
    <sheet name="NICHT Funktion I" sheetId="40" r:id="rId7"/>
    <sheet name="NICHT Funktion II" sheetId="39" r:id="rId8"/>
    <sheet name="NICHT Übung" sheetId="41" r:id="rId9"/>
    <sheet name="NICHT Lösung" sheetId="83" r:id="rId10"/>
    <sheet name="UND ODER Beispiel" sheetId="20" r:id="rId11"/>
    <sheet name="Übersicht WAHR oder FALSCH" sheetId="21" r:id="rId12"/>
    <sheet name="UND" sheetId="22" r:id="rId13"/>
    <sheet name="ODER" sheetId="23" r:id="rId14"/>
    <sheet name="UND ODER Übung" sheetId="84" r:id="rId15"/>
    <sheet name="UND ODER Lösung" sheetId="85" r:id="rId16"/>
    <sheet name="XODER Einführung" sheetId="52" r:id="rId17"/>
    <sheet name="XODER" sheetId="51" r:id="rId18"/>
    <sheet name="XODER Beispiel" sheetId="55" r:id="rId19"/>
    <sheet name="XODER Übung I" sheetId="86" r:id="rId20"/>
    <sheet name="XODER Lösung I" sheetId="87" r:id="rId21"/>
    <sheet name="XODER Übung II" sheetId="56" r:id="rId22"/>
    <sheet name="XODER Lösung II" sheetId="57" r:id="rId23"/>
    <sheet name="WENN Funktion" sheetId="45" r:id="rId24"/>
    <sheet name="Einführung WENN Funktion" sheetId="44" r:id="rId25"/>
    <sheet name="Gehalt nach MA-Nr" sheetId="2" r:id="rId26"/>
    <sheet name="Gehalt nach Name" sheetId="8" r:id="rId27"/>
    <sheet name="Gehalt nach MA Nr. - mehrere I" sheetId="3" r:id="rId28"/>
    <sheet name="Gehalt nach MA Nr. - mehrere II" sheetId="5" r:id="rId29"/>
    <sheet name="Funktionen kombinieren" sheetId="47" r:id="rId30"/>
    <sheet name="Gehalt nach Name-WENN UND ODER" sheetId="4" r:id="rId31"/>
    <sheet name="Funktionen kombinieren Übung" sheetId="48" r:id="rId32"/>
    <sheet name="Funktionen kombinieren Lösung" sheetId="49" r:id="rId33"/>
    <sheet name="WENN Übungen" sheetId="24" r:id="rId34"/>
    <sheet name="Verschachteltes WENN" sheetId="25" r:id="rId35"/>
    <sheet name="WENNFEHLER Funktion" sheetId="58" r:id="rId36"/>
    <sheet name="#Name" sheetId="59" r:id="rId37"/>
    <sheet name="#Name Lösung" sheetId="66" r:id="rId38"/>
    <sheet name="#WERT" sheetId="60" r:id="rId39"/>
    <sheet name="#WERT Lösung" sheetId="67" r:id="rId40"/>
    <sheet name="#DIV0" sheetId="61" r:id="rId41"/>
    <sheet name="#DIV0 Lösung" sheetId="68" r:id="rId42"/>
    <sheet name="#NV" sheetId="63" r:id="rId43"/>
    <sheet name="#NV Lösung" sheetId="69" r:id="rId44"/>
    <sheet name="#ZAHL" sheetId="64" r:id="rId45"/>
    <sheet name="#ZAHL Lösung" sheetId="70" r:id="rId46"/>
    <sheet name="#Zirkelbezug" sheetId="62" r:id="rId47"/>
    <sheet name="#BEZUG" sheetId="65" r:id="rId48"/>
    <sheet name="Verketten  Konkatenieren" sheetId="34" r:id="rId49"/>
    <sheet name="Verketten  Konkatenieren Lösung" sheetId="35" r:id="rId50"/>
    <sheet name="Glückwunsch" sheetId="94" r:id="rId51"/>
    <sheet name="bedingte Formatierung" sheetId="88" r:id="rId52"/>
    <sheet name="Tabelle als Tabelle formatieren" sheetId="89" r:id="rId53"/>
    <sheet name="Pivot Reserve" sheetId="90" r:id="rId54"/>
    <sheet name="Klimavergleich-Übung" sheetId="72" r:id="rId55"/>
    <sheet name="Klimavergleich-Lösung" sheetId="73" r:id="rId56"/>
    <sheet name="WENN verschachtelt-Übung" sheetId="74" r:id="rId57"/>
    <sheet name="WENN verschachtelt-Lösung" sheetId="77" r:id="rId58"/>
    <sheet name="WENN &amp; UND-Übung" sheetId="75" r:id="rId59"/>
    <sheet name="WENN &amp; UND-Lösung" sheetId="78" r:id="rId60"/>
    <sheet name="WENN &amp; ODER-Übung" sheetId="79" r:id="rId61"/>
    <sheet name="WENN &amp; ODER-Lösung" sheetId="76" r:id="rId62"/>
    <sheet name="WENN Überstunden-Übung" sheetId="80" r:id="rId63"/>
    <sheet name="WENN Überstunden-Lösung" sheetId="81" r:id="rId64"/>
  </sheets>
  <definedNames>
    <definedName name="franko" localSheetId="51" hidden="1">{#N/A,#N/A,FALSE,"Kosten97Einzel";#N/A,#N/A,FALSE,"Kosten97FZ"}</definedName>
    <definedName name="franko" localSheetId="50" hidden="1">{#N/A,#N/A,FALSE,"Kosten97Einzel";#N/A,#N/A,FALSE,"Kosten97FZ"}</definedName>
    <definedName name="franko" localSheetId="53" hidden="1">{#N/A,#N/A,FALSE,"Kosten97Einzel";#N/A,#N/A,FALSE,"Kosten97FZ"}</definedName>
    <definedName name="franko" localSheetId="52" hidden="1">{#N/A,#N/A,FALSE,"Kosten97Einzel";#N/A,#N/A,FALSE,"Kosten97FZ"}</definedName>
    <definedName name="franko" localSheetId="0" hidden="1">{#N/A,#N/A,FALSE,"Kosten97Einzel";#N/A,#N/A,FALSE,"Kosten97FZ"}</definedName>
    <definedName name="franko" hidden="1">{#N/A,#N/A,FALSE,"Kosten97Einzel";#N/A,#N/A,FALSE,"Kosten97FZ"}</definedName>
    <definedName name="test" localSheetId="50" hidden="1">{#N/A,#N/A,FALSE,"Kosten97Einzel";#N/A,#N/A,FALSE,"Kosten97FZ"}</definedName>
    <definedName name="test" hidden="1">{#N/A,#N/A,FALSE,"Kosten97Einzel";#N/A,#N/A,FALSE,"Kosten97FZ"}</definedName>
    <definedName name="wrn.Depotübersicht." localSheetId="51" hidden="1">{#N/A,#N/A,FALSE,"Tabelle1"}</definedName>
    <definedName name="wrn.Depotübersicht." localSheetId="50" hidden="1">{#N/A,#N/A,FALSE,"Tabelle1"}</definedName>
    <definedName name="wrn.Depotübersicht." localSheetId="53" hidden="1">{#N/A,#N/A,FALSE,"Tabelle1"}</definedName>
    <definedName name="wrn.Depotübersicht." localSheetId="52" hidden="1">{#N/A,#N/A,FALSE,"Tabelle1"}</definedName>
    <definedName name="wrn.Depotübersicht." localSheetId="0" hidden="1">{#N/A,#N/A,FALSE,"Tabelle1"}</definedName>
    <definedName name="wrn.Depotübersicht." hidden="1">{#N/A,#N/A,FALSE,"Tabelle1"}</definedName>
    <definedName name="wrn.depotübersicht2" localSheetId="51" hidden="1">{#N/A,#N/A,FALSE,"Tabelle1"}</definedName>
    <definedName name="wrn.depotübersicht2" localSheetId="50" hidden="1">{#N/A,#N/A,FALSE,"Tabelle1"}</definedName>
    <definedName name="wrn.depotübersicht2" localSheetId="53" hidden="1">{#N/A,#N/A,FALSE,"Tabelle1"}</definedName>
    <definedName name="wrn.depotübersicht2" localSheetId="52" hidden="1">{#N/A,#N/A,FALSE,"Tabelle1"}</definedName>
    <definedName name="wrn.depotübersicht2" localSheetId="0" hidden="1">{#N/A,#N/A,FALSE,"Tabelle1"}</definedName>
    <definedName name="wrn.depotübersicht2" hidden="1">{#N/A,#N/A,FALSE,"Tabelle1"}</definedName>
    <definedName name="wrn.filialumsätze." localSheetId="51" hidden="1">{#N/A,#N/A,FALSE,"Trends";"meine erste ansicht",#N/A,FALSE,"Vertrieb";#N/A,"bc",FALSE,"Szenarien"}</definedName>
    <definedName name="wrn.filialumsätze." localSheetId="50" hidden="1">{#N/A,#N/A,FALSE,"Trends";"meine erste ansicht",#N/A,FALSE,"Vertrieb";#N/A,"bc",FALSE,"Szenarien"}</definedName>
    <definedName name="wrn.filialumsätze." localSheetId="53" hidden="1">{#N/A,#N/A,FALSE,"Trends";"meine erste ansicht",#N/A,FALSE,"Vertrieb";#N/A,"bc",FALSE,"Szenarien"}</definedName>
    <definedName name="wrn.filialumsätze." localSheetId="52" hidden="1">{#N/A,#N/A,FALSE,"Trends";"meine erste ansicht",#N/A,FALSE,"Vertrieb";#N/A,"bc",FALSE,"Szenarien"}</definedName>
    <definedName name="wrn.filialumsätze." localSheetId="0" hidden="1">{#N/A,#N/A,FALSE,"Trends";"meine erste ansicht",#N/A,FALSE,"Vertrieb";#N/A,"bc",FALSE,"Szenarien"}</definedName>
    <definedName name="wrn.filialumsätze." hidden="1">{#N/A,#N/A,FALSE,"Trends";"meine erste ansicht",#N/A,FALSE,"Vertrieb";#N/A,"bc",FALSE,"Szenarien"}</definedName>
    <definedName name="wrn.KostenPlan1997." localSheetId="51" hidden="1">{#N/A,#N/A,FALSE,"Kosten97FZallein";#N/A,#N/A,FALSE,"Ko97EinzelFZ"}</definedName>
    <definedName name="wrn.KostenPlan1997." localSheetId="50" hidden="1">{#N/A,#N/A,FALSE,"Kosten97FZallein";#N/A,#N/A,FALSE,"Ko97EinzelFZ"}</definedName>
    <definedName name="wrn.KostenPlan1997." localSheetId="53" hidden="1">{#N/A,#N/A,FALSE,"Kosten97FZallein";#N/A,#N/A,FALSE,"Ko97EinzelFZ"}</definedName>
    <definedName name="wrn.KostenPlan1997." localSheetId="52" hidden="1">{#N/A,#N/A,FALSE,"Kosten97FZallein";#N/A,#N/A,FALSE,"Ko97EinzelFZ"}</definedName>
    <definedName name="wrn.KostenPlan1997." localSheetId="0" hidden="1">{#N/A,#N/A,FALSE,"Kosten97FZallein";#N/A,#N/A,FALSE,"Ko97EinzelFZ"}</definedName>
    <definedName name="wrn.KostenPlan1997." hidden="1">{#N/A,#N/A,FALSE,"Kosten97FZallein";#N/A,#N/A,FALSE,"Ko97EinzelFZ"}</definedName>
    <definedName name="wrn.Plandurchsprache._.97." localSheetId="51" hidden="1">{#N/A,#N/A,TRUE,"Kosten97FZallein";#N/A,#N/A,TRUE,"Ko97EinzelFZ";#N/A,#N/A,TRUE,"UmsSumAnteilFZ";#N/A,#N/A,TRUE,"UmsatzEinzel";#N/A,#N/A,TRUE,"G&amp;V"}</definedName>
    <definedName name="wrn.Plandurchsprache._.97." localSheetId="50" hidden="1">{#N/A,#N/A,TRUE,"Kosten97FZallein";#N/A,#N/A,TRUE,"Ko97EinzelFZ";#N/A,#N/A,TRUE,"UmsSumAnteilFZ";#N/A,#N/A,TRUE,"UmsatzEinzel";#N/A,#N/A,TRUE,"G&amp;V"}</definedName>
    <definedName name="wrn.Plandurchsprache._.97." localSheetId="53" hidden="1">{#N/A,#N/A,TRUE,"Kosten97FZallein";#N/A,#N/A,TRUE,"Ko97EinzelFZ";#N/A,#N/A,TRUE,"UmsSumAnteilFZ";#N/A,#N/A,TRUE,"UmsatzEinzel";#N/A,#N/A,TRUE,"G&amp;V"}</definedName>
    <definedName name="wrn.Plandurchsprache._.97." localSheetId="52" hidden="1">{#N/A,#N/A,TRUE,"Kosten97FZallein";#N/A,#N/A,TRUE,"Ko97EinzelFZ";#N/A,#N/A,TRUE,"UmsSumAnteilFZ";#N/A,#N/A,TRUE,"UmsatzEinzel";#N/A,#N/A,TRUE,"G&amp;V"}</definedName>
    <definedName name="wrn.Plandurchsprache._.97." localSheetId="0" hidden="1">{#N/A,#N/A,TRUE,"Kosten97FZallein";#N/A,#N/A,TRUE,"Ko97EinzelFZ";#N/A,#N/A,TRUE,"UmsSumAnteilFZ";#N/A,#N/A,TRUE,"UmsatzEinzel";#N/A,#N/A,TRUE,"G&amp;V"}</definedName>
    <definedName name="wrn.Plandurchsprache._.97." hidden="1">{#N/A,#N/A,TRUE,"Kosten97FZallein";#N/A,#N/A,TRUE,"Ko97EinzelFZ";#N/A,#N/A,TRUE,"UmsSumAnteilFZ";#N/A,#N/A,TRUE,"UmsatzEinzel";#N/A,#N/A,TRUE,"G&amp;V"}</definedName>
    <definedName name="wrn.UmsatzwertePlan1997." localSheetId="51" hidden="1">{#N/A,#N/A,TRUE,"UmsSumAnteilFZ";#N/A,#N/A,TRUE,"UmsatzSumme";#N/A,#N/A,TRUE,"G&amp;V"}</definedName>
    <definedName name="wrn.UmsatzwertePlan1997." localSheetId="50" hidden="1">{#N/A,#N/A,TRUE,"UmsSumAnteilFZ";#N/A,#N/A,TRUE,"UmsatzSumme";#N/A,#N/A,TRUE,"G&amp;V"}</definedName>
    <definedName name="wrn.UmsatzwertePlan1997." localSheetId="53" hidden="1">{#N/A,#N/A,TRUE,"UmsSumAnteilFZ";#N/A,#N/A,TRUE,"UmsatzSumme";#N/A,#N/A,TRUE,"G&amp;V"}</definedName>
    <definedName name="wrn.UmsatzwertePlan1997." localSheetId="52" hidden="1">{#N/A,#N/A,TRUE,"UmsSumAnteilFZ";#N/A,#N/A,TRUE,"UmsatzSumme";#N/A,#N/A,TRUE,"G&amp;V"}</definedName>
    <definedName name="wrn.UmsatzwertePlan1997." localSheetId="0" hidden="1">{#N/A,#N/A,TRUE,"UmsSumAnteilFZ";#N/A,#N/A,TRUE,"UmsatzSumme";#N/A,#N/A,TRUE,"G&amp;V"}</definedName>
    <definedName name="wrn.UmsatzwertePlan1997." hidden="1">{#N/A,#N/A,TRUE,"UmsSumAnteilFZ";#N/A,#N/A,TRUE,"UmsatzSumme";#N/A,#N/A,TRUE,"G&amp;V"}</definedName>
    <definedName name="xcxc" localSheetId="51" hidden="1">{#N/A,#N/A,TRUE,"UmsatzSumme";#N/A,#N/A,TRUE,"UmsatzEinzel";#N/A,#N/A,TRUE,"UmsSumAnteilFZ"}</definedName>
    <definedName name="xcxc" localSheetId="50" hidden="1">{#N/A,#N/A,TRUE,"UmsatzSumme";#N/A,#N/A,TRUE,"UmsatzEinzel";#N/A,#N/A,TRUE,"UmsSumAnteilFZ"}</definedName>
    <definedName name="xcxc" localSheetId="53" hidden="1">{#N/A,#N/A,TRUE,"UmsatzSumme";#N/A,#N/A,TRUE,"UmsatzEinzel";#N/A,#N/A,TRUE,"UmsSumAnteilFZ"}</definedName>
    <definedName name="xcxc" localSheetId="52" hidden="1">{#N/A,#N/A,TRUE,"UmsatzSumme";#N/A,#N/A,TRUE,"UmsatzEinzel";#N/A,#N/A,TRUE,"UmsSumAnteilFZ"}</definedName>
    <definedName name="xcxc" localSheetId="0" hidden="1">{#N/A,#N/A,TRUE,"UmsatzSumme";#N/A,#N/A,TRUE,"UmsatzEinzel";#N/A,#N/A,TRUE,"UmsSumAnteilFZ"}</definedName>
    <definedName name="xcxc" hidden="1">{#N/A,#N/A,TRUE,"UmsatzSumme";#N/A,#N/A,TRUE,"UmsatzEinzel";#N/A,#N/A,TRUE,"UmsSumAnteilFZ"}</definedName>
    <definedName name="xxxx" localSheetId="51" hidden="1">{#N/A,#N/A,FALSE,"Tabelle1"}</definedName>
    <definedName name="xxxx" localSheetId="50" hidden="1">{#N/A,#N/A,FALSE,"Tabelle1"}</definedName>
    <definedName name="xxxx" localSheetId="53" hidden="1">{#N/A,#N/A,FALSE,"Tabelle1"}</definedName>
    <definedName name="xxxx" localSheetId="52" hidden="1">{#N/A,#N/A,FALSE,"Tabelle1"}</definedName>
    <definedName name="xxxx" localSheetId="0" hidden="1">{#N/A,#N/A,FALSE,"Tabelle1"}</definedName>
    <definedName name="xxxx" hidden="1">{#N/A,#N/A,FALSE,"Tabelle1"}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49" l="1"/>
  <c r="B4" i="49"/>
  <c r="B3" i="49"/>
  <c r="B2" i="49"/>
  <c r="F8" i="87"/>
  <c r="F9" i="87"/>
  <c r="F10" i="87"/>
  <c r="G372" i="90"/>
  <c r="G371" i="90"/>
  <c r="G370" i="90"/>
  <c r="G369" i="90"/>
  <c r="G368" i="90"/>
  <c r="G367" i="90"/>
  <c r="G366" i="90"/>
  <c r="G365" i="90"/>
  <c r="G364" i="90"/>
  <c r="G363" i="90"/>
  <c r="G362" i="90"/>
  <c r="G361" i="90"/>
  <c r="G360" i="90"/>
  <c r="G359" i="90"/>
  <c r="G358" i="90"/>
  <c r="G357" i="90"/>
  <c r="G356" i="90"/>
  <c r="G355" i="90"/>
  <c r="G354" i="90"/>
  <c r="G353" i="90"/>
  <c r="G352" i="90"/>
  <c r="G351" i="90"/>
  <c r="G350" i="90"/>
  <c r="G349" i="90"/>
  <c r="G348" i="90"/>
  <c r="G347" i="90"/>
  <c r="G346" i="90"/>
  <c r="G345" i="90"/>
  <c r="G344" i="90"/>
  <c r="G343" i="90"/>
  <c r="G342" i="90"/>
  <c r="G341" i="90"/>
  <c r="G340" i="90"/>
  <c r="G339" i="90"/>
  <c r="G338" i="90"/>
  <c r="G337" i="90"/>
  <c r="G336" i="90"/>
  <c r="G335" i="90"/>
  <c r="G334" i="90"/>
  <c r="G333" i="90"/>
  <c r="G332" i="90"/>
  <c r="G331" i="90"/>
  <c r="G330" i="90"/>
  <c r="G329" i="90"/>
  <c r="G328" i="90"/>
  <c r="G327" i="90"/>
  <c r="G326" i="90"/>
  <c r="G325" i="90"/>
  <c r="G324" i="90"/>
  <c r="G323" i="90"/>
  <c r="G322" i="90"/>
  <c r="G321" i="90"/>
  <c r="G320" i="90"/>
  <c r="G319" i="90"/>
  <c r="G318" i="90"/>
  <c r="G317" i="90"/>
  <c r="G316" i="90"/>
  <c r="G315" i="90"/>
  <c r="G314" i="90"/>
  <c r="G313" i="90"/>
  <c r="G312" i="90"/>
  <c r="G311" i="90"/>
  <c r="G310" i="90"/>
  <c r="G309" i="90"/>
  <c r="G308" i="90"/>
  <c r="G307" i="90"/>
  <c r="G306" i="90"/>
  <c r="G305" i="90"/>
  <c r="G304" i="90"/>
  <c r="G303" i="90"/>
  <c r="G302" i="90"/>
  <c r="G301" i="90"/>
  <c r="G300" i="90"/>
  <c r="G299" i="90"/>
  <c r="G298" i="90"/>
  <c r="G297" i="90"/>
  <c r="G296" i="90"/>
  <c r="G295" i="90"/>
  <c r="G294" i="90"/>
  <c r="G293" i="90"/>
  <c r="G292" i="90"/>
  <c r="G291" i="90"/>
  <c r="G290" i="90"/>
  <c r="G289" i="90"/>
  <c r="G288" i="90"/>
  <c r="G287" i="90"/>
  <c r="G286" i="90"/>
  <c r="G285" i="90"/>
  <c r="G284" i="90"/>
  <c r="G283" i="90"/>
  <c r="G282" i="90"/>
  <c r="G281" i="90"/>
  <c r="G280" i="90"/>
  <c r="G279" i="90"/>
  <c r="G278" i="90"/>
  <c r="G277" i="90"/>
  <c r="G276" i="90"/>
  <c r="G275" i="90"/>
  <c r="G274" i="90"/>
  <c r="G273" i="90"/>
  <c r="G272" i="90"/>
  <c r="G271" i="90"/>
  <c r="G270" i="90"/>
  <c r="G269" i="90"/>
  <c r="G268" i="90"/>
  <c r="G267" i="90"/>
  <c r="G266" i="90"/>
  <c r="G265" i="90"/>
  <c r="G264" i="90"/>
  <c r="G263" i="90"/>
  <c r="G262" i="90"/>
  <c r="G261" i="90"/>
  <c r="G260" i="90"/>
  <c r="G259" i="90"/>
  <c r="G258" i="90"/>
  <c r="G257" i="90"/>
  <c r="G256" i="90"/>
  <c r="G255" i="90"/>
  <c r="G254" i="90"/>
  <c r="G253" i="90"/>
  <c r="G252" i="90"/>
  <c r="G251" i="90"/>
  <c r="G250" i="90"/>
  <c r="G249" i="90"/>
  <c r="G248" i="90"/>
  <c r="G247" i="90"/>
  <c r="G246" i="90"/>
  <c r="G245" i="90"/>
  <c r="G244" i="90"/>
  <c r="G243" i="90"/>
  <c r="G242" i="90"/>
  <c r="G241" i="90"/>
  <c r="G240" i="90"/>
  <c r="G239" i="90"/>
  <c r="G238" i="90"/>
  <c r="G237" i="90"/>
  <c r="G236" i="90"/>
  <c r="G235" i="90"/>
  <c r="G234" i="90"/>
  <c r="G233" i="90"/>
  <c r="G232" i="90"/>
  <c r="G231" i="90"/>
  <c r="G230" i="90"/>
  <c r="G229" i="90"/>
  <c r="G228" i="90"/>
  <c r="G227" i="90"/>
  <c r="G226" i="90"/>
  <c r="G225" i="90"/>
  <c r="G224" i="90"/>
  <c r="G223" i="90"/>
  <c r="G222" i="90"/>
  <c r="G221" i="90"/>
  <c r="G220" i="90"/>
  <c r="G219" i="90"/>
  <c r="G218" i="90"/>
  <c r="G217" i="90"/>
  <c r="G216" i="90"/>
  <c r="G215" i="90"/>
  <c r="G214" i="90"/>
  <c r="G213" i="90"/>
  <c r="G212" i="90"/>
  <c r="G211" i="90"/>
  <c r="G210" i="90"/>
  <c r="G209" i="90"/>
  <c r="G208" i="90"/>
  <c r="G207" i="90"/>
  <c r="G206" i="90"/>
  <c r="G205" i="90"/>
  <c r="G204" i="90"/>
  <c r="G203" i="90"/>
  <c r="G202" i="90"/>
  <c r="G201" i="90"/>
  <c r="G200" i="90"/>
  <c r="G199" i="90"/>
  <c r="G198" i="90"/>
  <c r="G197" i="90"/>
  <c r="G196" i="90"/>
  <c r="G195" i="90"/>
  <c r="G194" i="90"/>
  <c r="G193" i="90"/>
  <c r="G192" i="90"/>
  <c r="G191" i="90"/>
  <c r="G190" i="90"/>
  <c r="G189" i="90"/>
  <c r="G188" i="90"/>
  <c r="G187" i="90"/>
  <c r="G186" i="90"/>
  <c r="G185" i="90"/>
  <c r="G184" i="90"/>
  <c r="G183" i="90"/>
  <c r="G182" i="90"/>
  <c r="G181" i="90"/>
  <c r="G180" i="90"/>
  <c r="G179" i="90"/>
  <c r="G178" i="90"/>
  <c r="G177" i="90"/>
  <c r="G176" i="90"/>
  <c r="G175" i="90"/>
  <c r="G174" i="90"/>
  <c r="G173" i="90"/>
  <c r="G172" i="90"/>
  <c r="G171" i="90"/>
  <c r="G170" i="90"/>
  <c r="G169" i="90"/>
  <c r="G168" i="90"/>
  <c r="G167" i="90"/>
  <c r="G166" i="90"/>
  <c r="G165" i="90"/>
  <c r="G164" i="90"/>
  <c r="G163" i="90"/>
  <c r="G162" i="90"/>
  <c r="G161" i="90"/>
  <c r="G160" i="90"/>
  <c r="G159" i="90"/>
  <c r="G158" i="90"/>
  <c r="G157" i="90"/>
  <c r="G156" i="90"/>
  <c r="G155" i="90"/>
  <c r="G154" i="90"/>
  <c r="G153" i="90"/>
  <c r="G152" i="90"/>
  <c r="G151" i="90"/>
  <c r="G150" i="90"/>
  <c r="G149" i="90"/>
  <c r="G148" i="90"/>
  <c r="G147" i="90"/>
  <c r="G146" i="90"/>
  <c r="G145" i="90"/>
  <c r="G144" i="90"/>
  <c r="G143" i="90"/>
  <c r="G142" i="90"/>
  <c r="G141" i="90"/>
  <c r="G140" i="90"/>
  <c r="G139" i="90"/>
  <c r="G138" i="90"/>
  <c r="G137" i="90"/>
  <c r="G136" i="90"/>
  <c r="G135" i="90"/>
  <c r="G134" i="90"/>
  <c r="G133" i="90"/>
  <c r="G132" i="90"/>
  <c r="G131" i="90"/>
  <c r="G130" i="90"/>
  <c r="G129" i="90"/>
  <c r="G128" i="90"/>
  <c r="G127" i="90"/>
  <c r="G126" i="90"/>
  <c r="G125" i="90"/>
  <c r="G124" i="90"/>
  <c r="G123" i="90"/>
  <c r="G122" i="90"/>
  <c r="G121" i="90"/>
  <c r="G120" i="90"/>
  <c r="G119" i="90"/>
  <c r="G118" i="90"/>
  <c r="G117" i="90"/>
  <c r="G116" i="90"/>
  <c r="G115" i="90"/>
  <c r="G114" i="90"/>
  <c r="G113" i="90"/>
  <c r="G112" i="90"/>
  <c r="G111" i="90"/>
  <c r="G110" i="90"/>
  <c r="G109" i="90"/>
  <c r="G108" i="90"/>
  <c r="G107" i="90"/>
  <c r="G106" i="90"/>
  <c r="G105" i="90"/>
  <c r="G104" i="90"/>
  <c r="G103" i="90"/>
  <c r="G102" i="90"/>
  <c r="G101" i="90"/>
  <c r="G100" i="90"/>
  <c r="G99" i="90"/>
  <c r="G98" i="90"/>
  <c r="G97" i="90"/>
  <c r="G96" i="90"/>
  <c r="G95" i="90"/>
  <c r="G94" i="90"/>
  <c r="G93" i="90"/>
  <c r="G92" i="90"/>
  <c r="G91" i="90"/>
  <c r="G90" i="90"/>
  <c r="G89" i="90"/>
  <c r="G88" i="90"/>
  <c r="G87" i="90"/>
  <c r="G86" i="90"/>
  <c r="G85" i="90"/>
  <c r="G84" i="90"/>
  <c r="G83" i="90"/>
  <c r="G82" i="90"/>
  <c r="G81" i="90"/>
  <c r="G80" i="90"/>
  <c r="G79" i="90"/>
  <c r="G78" i="90"/>
  <c r="G77" i="90"/>
  <c r="G76" i="90"/>
  <c r="G75" i="90"/>
  <c r="G74" i="90"/>
  <c r="G73" i="90"/>
  <c r="G72" i="90"/>
  <c r="G71" i="90"/>
  <c r="G70" i="90"/>
  <c r="G69" i="90"/>
  <c r="G68" i="90"/>
  <c r="G67" i="90"/>
  <c r="G66" i="90"/>
  <c r="G65" i="90"/>
  <c r="G64" i="90"/>
  <c r="G63" i="90"/>
  <c r="G62" i="90"/>
  <c r="G61" i="90"/>
  <c r="G60" i="90"/>
  <c r="G59" i="90"/>
  <c r="G58" i="90"/>
  <c r="G57" i="90"/>
  <c r="G56" i="90"/>
  <c r="G55" i="90"/>
  <c r="G54" i="90"/>
  <c r="G53" i="90"/>
  <c r="G52" i="90"/>
  <c r="G51" i="90"/>
  <c r="G50" i="90"/>
  <c r="G49" i="90"/>
  <c r="G48" i="90"/>
  <c r="G47" i="90"/>
  <c r="G46" i="90"/>
  <c r="G45" i="90"/>
  <c r="G44" i="90"/>
  <c r="G43" i="90"/>
  <c r="G42" i="90"/>
  <c r="G41" i="90"/>
  <c r="G40" i="90"/>
  <c r="G39" i="90"/>
  <c r="G38" i="90"/>
  <c r="G37" i="90"/>
  <c r="G36" i="90"/>
  <c r="G35" i="90"/>
  <c r="G34" i="90"/>
  <c r="G33" i="90"/>
  <c r="G32" i="90"/>
  <c r="G31" i="90"/>
  <c r="G30" i="90"/>
  <c r="G29" i="90"/>
  <c r="G28" i="90"/>
  <c r="G27" i="90"/>
  <c r="G26" i="90"/>
  <c r="G25" i="90"/>
  <c r="G24" i="90"/>
  <c r="G23" i="90"/>
  <c r="G22" i="90"/>
  <c r="G21" i="90"/>
  <c r="G20" i="90"/>
  <c r="G19" i="90"/>
  <c r="G18" i="90"/>
  <c r="G17" i="90"/>
  <c r="G16" i="90"/>
  <c r="G15" i="90"/>
  <c r="G14" i="90"/>
  <c r="G13" i="90"/>
  <c r="G12" i="90"/>
  <c r="G11" i="90"/>
  <c r="G10" i="90"/>
  <c r="G9" i="90"/>
  <c r="G8" i="90"/>
  <c r="G7" i="90"/>
  <c r="G6" i="90"/>
  <c r="G5" i="90"/>
  <c r="G4" i="90"/>
  <c r="G3" i="90"/>
  <c r="G2" i="90"/>
  <c r="G372" i="89"/>
  <c r="G371" i="89"/>
  <c r="G370" i="89"/>
  <c r="G369" i="89"/>
  <c r="G368" i="89"/>
  <c r="G367" i="89"/>
  <c r="G366" i="89"/>
  <c r="G365" i="89"/>
  <c r="G364" i="89"/>
  <c r="G363" i="89"/>
  <c r="G362" i="89"/>
  <c r="G361" i="89"/>
  <c r="G360" i="89"/>
  <c r="G359" i="89"/>
  <c r="G358" i="89"/>
  <c r="G357" i="89"/>
  <c r="G356" i="89"/>
  <c r="G355" i="89"/>
  <c r="G354" i="89"/>
  <c r="G353" i="89"/>
  <c r="G352" i="89"/>
  <c r="G351" i="89"/>
  <c r="G350" i="89"/>
  <c r="G349" i="89"/>
  <c r="G348" i="89"/>
  <c r="G347" i="89"/>
  <c r="G346" i="89"/>
  <c r="G345" i="89"/>
  <c r="G344" i="89"/>
  <c r="G343" i="89"/>
  <c r="G342" i="89"/>
  <c r="G341" i="89"/>
  <c r="G340" i="89"/>
  <c r="G339" i="89"/>
  <c r="G338" i="89"/>
  <c r="G337" i="89"/>
  <c r="G336" i="89"/>
  <c r="G335" i="89"/>
  <c r="G334" i="89"/>
  <c r="G333" i="89"/>
  <c r="G332" i="89"/>
  <c r="G331" i="89"/>
  <c r="G330" i="89"/>
  <c r="G329" i="89"/>
  <c r="G328" i="89"/>
  <c r="G327" i="89"/>
  <c r="G326" i="89"/>
  <c r="G325" i="89"/>
  <c r="G324" i="89"/>
  <c r="G323" i="89"/>
  <c r="G322" i="89"/>
  <c r="G321" i="89"/>
  <c r="G320" i="89"/>
  <c r="G319" i="89"/>
  <c r="G318" i="89"/>
  <c r="G317" i="89"/>
  <c r="G316" i="89"/>
  <c r="G315" i="89"/>
  <c r="G314" i="89"/>
  <c r="G313" i="89"/>
  <c r="G312" i="89"/>
  <c r="G311" i="89"/>
  <c r="G310" i="89"/>
  <c r="G309" i="89"/>
  <c r="G308" i="89"/>
  <c r="G307" i="89"/>
  <c r="G306" i="89"/>
  <c r="G305" i="89"/>
  <c r="G304" i="89"/>
  <c r="G303" i="89"/>
  <c r="G302" i="89"/>
  <c r="G301" i="89"/>
  <c r="G300" i="89"/>
  <c r="G299" i="89"/>
  <c r="G298" i="89"/>
  <c r="G297" i="89"/>
  <c r="G296" i="89"/>
  <c r="G295" i="89"/>
  <c r="G294" i="89"/>
  <c r="G293" i="89"/>
  <c r="G292" i="89"/>
  <c r="G291" i="89"/>
  <c r="G290" i="89"/>
  <c r="G289" i="89"/>
  <c r="G288" i="89"/>
  <c r="G287" i="89"/>
  <c r="G286" i="89"/>
  <c r="G285" i="89"/>
  <c r="G284" i="89"/>
  <c r="G283" i="89"/>
  <c r="G282" i="89"/>
  <c r="G281" i="89"/>
  <c r="G280" i="89"/>
  <c r="G279" i="89"/>
  <c r="G278" i="89"/>
  <c r="G277" i="89"/>
  <c r="G276" i="89"/>
  <c r="G275" i="89"/>
  <c r="G274" i="89"/>
  <c r="G273" i="89"/>
  <c r="G272" i="89"/>
  <c r="G271" i="89"/>
  <c r="G270" i="89"/>
  <c r="G269" i="89"/>
  <c r="G268" i="89"/>
  <c r="G267" i="89"/>
  <c r="G266" i="89"/>
  <c r="G265" i="89"/>
  <c r="G264" i="89"/>
  <c r="G263" i="89"/>
  <c r="G262" i="89"/>
  <c r="G261" i="89"/>
  <c r="G260" i="89"/>
  <c r="G259" i="89"/>
  <c r="G258" i="89"/>
  <c r="G257" i="89"/>
  <c r="G256" i="89"/>
  <c r="G255" i="89"/>
  <c r="G254" i="89"/>
  <c r="G253" i="89"/>
  <c r="G252" i="89"/>
  <c r="G251" i="89"/>
  <c r="G250" i="89"/>
  <c r="G249" i="89"/>
  <c r="G248" i="89"/>
  <c r="G247" i="89"/>
  <c r="G246" i="89"/>
  <c r="G245" i="89"/>
  <c r="G244" i="89"/>
  <c r="G243" i="89"/>
  <c r="G242" i="89"/>
  <c r="G241" i="89"/>
  <c r="G240" i="89"/>
  <c r="G239" i="89"/>
  <c r="G238" i="89"/>
  <c r="G237" i="89"/>
  <c r="G236" i="89"/>
  <c r="G235" i="89"/>
  <c r="G234" i="89"/>
  <c r="G233" i="89"/>
  <c r="G232" i="89"/>
  <c r="G231" i="89"/>
  <c r="G230" i="89"/>
  <c r="G229" i="89"/>
  <c r="G228" i="89"/>
  <c r="G227" i="89"/>
  <c r="G226" i="89"/>
  <c r="G225" i="89"/>
  <c r="G224" i="89"/>
  <c r="G223" i="89"/>
  <c r="G222" i="89"/>
  <c r="G221" i="89"/>
  <c r="G220" i="89"/>
  <c r="G219" i="89"/>
  <c r="G218" i="89"/>
  <c r="G217" i="89"/>
  <c r="G216" i="89"/>
  <c r="G215" i="89"/>
  <c r="G214" i="89"/>
  <c r="G213" i="89"/>
  <c r="G212" i="89"/>
  <c r="G211" i="89"/>
  <c r="G210" i="89"/>
  <c r="G209" i="89"/>
  <c r="G208" i="89"/>
  <c r="G207" i="89"/>
  <c r="G206" i="89"/>
  <c r="G205" i="89"/>
  <c r="G204" i="89"/>
  <c r="G203" i="89"/>
  <c r="G202" i="89"/>
  <c r="G201" i="89"/>
  <c r="G200" i="89"/>
  <c r="G199" i="89"/>
  <c r="G198" i="89"/>
  <c r="G197" i="89"/>
  <c r="G196" i="89"/>
  <c r="G195" i="89"/>
  <c r="G194" i="89"/>
  <c r="G193" i="89"/>
  <c r="G192" i="89"/>
  <c r="G191" i="89"/>
  <c r="G190" i="89"/>
  <c r="G189" i="89"/>
  <c r="G188" i="89"/>
  <c r="G187" i="89"/>
  <c r="G186" i="89"/>
  <c r="G185" i="89"/>
  <c r="G184" i="89"/>
  <c r="G183" i="89"/>
  <c r="G182" i="89"/>
  <c r="G181" i="89"/>
  <c r="G180" i="89"/>
  <c r="G179" i="89"/>
  <c r="G178" i="89"/>
  <c r="G177" i="89"/>
  <c r="G176" i="89"/>
  <c r="G175" i="89"/>
  <c r="G174" i="89"/>
  <c r="G173" i="89"/>
  <c r="G172" i="89"/>
  <c r="G171" i="89"/>
  <c r="G170" i="89"/>
  <c r="G169" i="89"/>
  <c r="G168" i="89"/>
  <c r="G167" i="89"/>
  <c r="G166" i="89"/>
  <c r="G165" i="89"/>
  <c r="G164" i="89"/>
  <c r="G163" i="89"/>
  <c r="G162" i="89"/>
  <c r="G161" i="89"/>
  <c r="G160" i="89"/>
  <c r="G159" i="89"/>
  <c r="G158" i="89"/>
  <c r="G157" i="89"/>
  <c r="G156" i="89"/>
  <c r="G155" i="89"/>
  <c r="G154" i="89"/>
  <c r="G153" i="89"/>
  <c r="G152" i="89"/>
  <c r="G151" i="89"/>
  <c r="G150" i="89"/>
  <c r="G149" i="89"/>
  <c r="G148" i="89"/>
  <c r="G147" i="89"/>
  <c r="G146" i="89"/>
  <c r="G145" i="89"/>
  <c r="G144" i="89"/>
  <c r="G143" i="89"/>
  <c r="G142" i="89"/>
  <c r="G141" i="89"/>
  <c r="G140" i="89"/>
  <c r="G139" i="89"/>
  <c r="G138" i="89"/>
  <c r="G137" i="89"/>
  <c r="G136" i="89"/>
  <c r="G135" i="89"/>
  <c r="G134" i="89"/>
  <c r="G133" i="89"/>
  <c r="G132" i="89"/>
  <c r="G131" i="89"/>
  <c r="G130" i="89"/>
  <c r="G129" i="89"/>
  <c r="G128" i="89"/>
  <c r="G127" i="89"/>
  <c r="G126" i="89"/>
  <c r="G125" i="89"/>
  <c r="G124" i="89"/>
  <c r="G123" i="89"/>
  <c r="G122" i="89"/>
  <c r="G121" i="89"/>
  <c r="G120" i="89"/>
  <c r="G119" i="89"/>
  <c r="G118" i="89"/>
  <c r="G117" i="89"/>
  <c r="G116" i="89"/>
  <c r="G115" i="89"/>
  <c r="G114" i="89"/>
  <c r="G113" i="89"/>
  <c r="G112" i="89"/>
  <c r="G111" i="89"/>
  <c r="G110" i="89"/>
  <c r="G109" i="89"/>
  <c r="G108" i="89"/>
  <c r="G107" i="89"/>
  <c r="G106" i="89"/>
  <c r="G105" i="89"/>
  <c r="G104" i="89"/>
  <c r="G103" i="89"/>
  <c r="G102" i="89"/>
  <c r="G101" i="89"/>
  <c r="G100" i="89"/>
  <c r="G99" i="89"/>
  <c r="G98" i="89"/>
  <c r="G97" i="89"/>
  <c r="G96" i="89"/>
  <c r="G95" i="89"/>
  <c r="G94" i="89"/>
  <c r="G93" i="89"/>
  <c r="G92" i="89"/>
  <c r="G91" i="89"/>
  <c r="G90" i="89"/>
  <c r="G89" i="89"/>
  <c r="G88" i="89"/>
  <c r="G87" i="89"/>
  <c r="G86" i="89"/>
  <c r="G85" i="89"/>
  <c r="G84" i="89"/>
  <c r="G83" i="89"/>
  <c r="G82" i="89"/>
  <c r="G81" i="89"/>
  <c r="G80" i="89"/>
  <c r="G79" i="89"/>
  <c r="G78" i="89"/>
  <c r="G77" i="89"/>
  <c r="G76" i="89"/>
  <c r="G75" i="89"/>
  <c r="G74" i="89"/>
  <c r="G73" i="89"/>
  <c r="G72" i="89"/>
  <c r="G71" i="89"/>
  <c r="G70" i="89"/>
  <c r="G69" i="89"/>
  <c r="G68" i="89"/>
  <c r="G67" i="89"/>
  <c r="G66" i="89"/>
  <c r="G65" i="89"/>
  <c r="G64" i="89"/>
  <c r="G63" i="89"/>
  <c r="G62" i="89"/>
  <c r="G61" i="89"/>
  <c r="G60" i="89"/>
  <c r="G59" i="89"/>
  <c r="G58" i="89"/>
  <c r="G57" i="89"/>
  <c r="G56" i="89"/>
  <c r="G55" i="89"/>
  <c r="G54" i="89"/>
  <c r="G53" i="89"/>
  <c r="G52" i="89"/>
  <c r="G51" i="89"/>
  <c r="G50" i="89"/>
  <c r="G49" i="89"/>
  <c r="G48" i="89"/>
  <c r="G47" i="89"/>
  <c r="G46" i="89"/>
  <c r="G45" i="89"/>
  <c r="G44" i="89"/>
  <c r="G43" i="89"/>
  <c r="G42" i="89"/>
  <c r="G41" i="89"/>
  <c r="G40" i="89"/>
  <c r="G39" i="89"/>
  <c r="G38" i="89"/>
  <c r="G37" i="89"/>
  <c r="G36" i="89"/>
  <c r="G35" i="89"/>
  <c r="G34" i="89"/>
  <c r="G33" i="89"/>
  <c r="G32" i="89"/>
  <c r="G31" i="89"/>
  <c r="G30" i="89"/>
  <c r="G29" i="89"/>
  <c r="G28" i="89"/>
  <c r="G27" i="89"/>
  <c r="G26" i="89"/>
  <c r="G25" i="89"/>
  <c r="G24" i="89"/>
  <c r="G23" i="89"/>
  <c r="G22" i="89"/>
  <c r="G21" i="89"/>
  <c r="G20" i="89"/>
  <c r="G19" i="89"/>
  <c r="G18" i="89"/>
  <c r="G17" i="89"/>
  <c r="G16" i="89"/>
  <c r="G15" i="89"/>
  <c r="G14" i="89"/>
  <c r="G13" i="89"/>
  <c r="G12" i="89"/>
  <c r="G11" i="89"/>
  <c r="G10" i="89"/>
  <c r="G9" i="89"/>
  <c r="G8" i="89"/>
  <c r="G7" i="89"/>
  <c r="G6" i="89"/>
  <c r="G5" i="89"/>
  <c r="G4" i="89"/>
  <c r="G3" i="89"/>
  <c r="G2" i="89"/>
  <c r="G372" i="88"/>
  <c r="G371" i="88"/>
  <c r="G370" i="88"/>
  <c r="G369" i="88"/>
  <c r="G368" i="88"/>
  <c r="G367" i="88"/>
  <c r="G366" i="88"/>
  <c r="G365" i="88"/>
  <c r="G364" i="88"/>
  <c r="G363" i="88"/>
  <c r="G362" i="88"/>
  <c r="G361" i="88"/>
  <c r="G360" i="88"/>
  <c r="G359" i="88"/>
  <c r="G358" i="88"/>
  <c r="G357" i="88"/>
  <c r="G356" i="88"/>
  <c r="G355" i="88"/>
  <c r="G354" i="88"/>
  <c r="G353" i="88"/>
  <c r="G352" i="88"/>
  <c r="G351" i="88"/>
  <c r="G350" i="88"/>
  <c r="G349" i="88"/>
  <c r="G348" i="88"/>
  <c r="G347" i="88"/>
  <c r="G346" i="88"/>
  <c r="G345" i="88"/>
  <c r="G344" i="88"/>
  <c r="G343" i="88"/>
  <c r="G342" i="88"/>
  <c r="G341" i="88"/>
  <c r="G340" i="88"/>
  <c r="G339" i="88"/>
  <c r="G338" i="88"/>
  <c r="G337" i="88"/>
  <c r="G336" i="88"/>
  <c r="G335" i="88"/>
  <c r="G334" i="88"/>
  <c r="G333" i="88"/>
  <c r="G332" i="88"/>
  <c r="G331" i="88"/>
  <c r="G330" i="88"/>
  <c r="G329" i="88"/>
  <c r="G328" i="88"/>
  <c r="G327" i="88"/>
  <c r="G326" i="88"/>
  <c r="G325" i="88"/>
  <c r="G324" i="88"/>
  <c r="G323" i="88"/>
  <c r="G322" i="88"/>
  <c r="G321" i="88"/>
  <c r="G320" i="88"/>
  <c r="G319" i="88"/>
  <c r="G318" i="88"/>
  <c r="G317" i="88"/>
  <c r="G316" i="88"/>
  <c r="G315" i="88"/>
  <c r="G314" i="88"/>
  <c r="G313" i="88"/>
  <c r="G312" i="88"/>
  <c r="G311" i="88"/>
  <c r="G310" i="88"/>
  <c r="G309" i="88"/>
  <c r="G308" i="88"/>
  <c r="G307" i="88"/>
  <c r="G306" i="88"/>
  <c r="G305" i="88"/>
  <c r="G304" i="88"/>
  <c r="G303" i="88"/>
  <c r="G302" i="88"/>
  <c r="G301" i="88"/>
  <c r="G300" i="88"/>
  <c r="G299" i="88"/>
  <c r="G298" i="88"/>
  <c r="G297" i="88"/>
  <c r="G296" i="88"/>
  <c r="G295" i="88"/>
  <c r="G294" i="88"/>
  <c r="G293" i="88"/>
  <c r="G292" i="88"/>
  <c r="G291" i="88"/>
  <c r="G290" i="88"/>
  <c r="G289" i="88"/>
  <c r="G288" i="88"/>
  <c r="G287" i="88"/>
  <c r="G286" i="88"/>
  <c r="G285" i="88"/>
  <c r="G284" i="88"/>
  <c r="G283" i="88"/>
  <c r="G282" i="88"/>
  <c r="G281" i="88"/>
  <c r="G280" i="88"/>
  <c r="G279" i="88"/>
  <c r="G278" i="88"/>
  <c r="G277" i="88"/>
  <c r="G276" i="88"/>
  <c r="G275" i="88"/>
  <c r="G274" i="88"/>
  <c r="G273" i="88"/>
  <c r="G272" i="88"/>
  <c r="G271" i="88"/>
  <c r="G270" i="88"/>
  <c r="G269" i="88"/>
  <c r="G268" i="88"/>
  <c r="G267" i="88"/>
  <c r="G266" i="88"/>
  <c r="G265" i="88"/>
  <c r="G264" i="88"/>
  <c r="G263" i="88"/>
  <c r="G262" i="88"/>
  <c r="G261" i="88"/>
  <c r="G260" i="88"/>
  <c r="G259" i="88"/>
  <c r="G258" i="88"/>
  <c r="G257" i="88"/>
  <c r="G256" i="88"/>
  <c r="G255" i="88"/>
  <c r="G254" i="88"/>
  <c r="G253" i="88"/>
  <c r="G252" i="88"/>
  <c r="G251" i="88"/>
  <c r="G250" i="88"/>
  <c r="G249" i="88"/>
  <c r="G248" i="88"/>
  <c r="G247" i="88"/>
  <c r="G246" i="88"/>
  <c r="G245" i="88"/>
  <c r="G244" i="88"/>
  <c r="G243" i="88"/>
  <c r="G242" i="88"/>
  <c r="G241" i="88"/>
  <c r="G240" i="88"/>
  <c r="G239" i="88"/>
  <c r="G238" i="88"/>
  <c r="G237" i="88"/>
  <c r="G236" i="88"/>
  <c r="G235" i="88"/>
  <c r="G234" i="88"/>
  <c r="G233" i="88"/>
  <c r="G232" i="88"/>
  <c r="G231" i="88"/>
  <c r="G230" i="88"/>
  <c r="G229" i="88"/>
  <c r="G228" i="88"/>
  <c r="G227" i="88"/>
  <c r="G226" i="88"/>
  <c r="G225" i="88"/>
  <c r="G224" i="88"/>
  <c r="G223" i="88"/>
  <c r="G222" i="88"/>
  <c r="G221" i="88"/>
  <c r="G220" i="88"/>
  <c r="G219" i="88"/>
  <c r="G218" i="88"/>
  <c r="G217" i="88"/>
  <c r="G216" i="88"/>
  <c r="G215" i="88"/>
  <c r="G214" i="88"/>
  <c r="G213" i="88"/>
  <c r="G212" i="88"/>
  <c r="G211" i="88"/>
  <c r="G210" i="88"/>
  <c r="G209" i="88"/>
  <c r="G208" i="88"/>
  <c r="G207" i="88"/>
  <c r="G206" i="88"/>
  <c r="G205" i="88"/>
  <c r="G204" i="88"/>
  <c r="G203" i="88"/>
  <c r="G202" i="88"/>
  <c r="G201" i="88"/>
  <c r="G200" i="88"/>
  <c r="G199" i="88"/>
  <c r="G198" i="88"/>
  <c r="G197" i="88"/>
  <c r="G196" i="88"/>
  <c r="G195" i="88"/>
  <c r="G194" i="88"/>
  <c r="G193" i="88"/>
  <c r="G192" i="88"/>
  <c r="G191" i="88"/>
  <c r="G190" i="88"/>
  <c r="G189" i="88"/>
  <c r="G188" i="88"/>
  <c r="G187" i="88"/>
  <c r="G186" i="88"/>
  <c r="G185" i="88"/>
  <c r="G184" i="88"/>
  <c r="G183" i="88"/>
  <c r="G182" i="88"/>
  <c r="G181" i="88"/>
  <c r="G180" i="88"/>
  <c r="G179" i="88"/>
  <c r="G178" i="88"/>
  <c r="G177" i="88"/>
  <c r="G176" i="88"/>
  <c r="G175" i="88"/>
  <c r="G174" i="88"/>
  <c r="G173" i="88"/>
  <c r="G172" i="88"/>
  <c r="G171" i="88"/>
  <c r="G170" i="88"/>
  <c r="G169" i="88"/>
  <c r="G168" i="88"/>
  <c r="G167" i="88"/>
  <c r="G166" i="88"/>
  <c r="G165" i="88"/>
  <c r="G164" i="88"/>
  <c r="G163" i="88"/>
  <c r="G162" i="88"/>
  <c r="G161" i="88"/>
  <c r="G160" i="88"/>
  <c r="G159" i="88"/>
  <c r="G158" i="88"/>
  <c r="G157" i="88"/>
  <c r="G156" i="88"/>
  <c r="G155" i="88"/>
  <c r="G154" i="88"/>
  <c r="G153" i="88"/>
  <c r="G152" i="88"/>
  <c r="G151" i="88"/>
  <c r="G150" i="88"/>
  <c r="G149" i="88"/>
  <c r="G148" i="88"/>
  <c r="G147" i="88"/>
  <c r="G146" i="88"/>
  <c r="G145" i="88"/>
  <c r="G144" i="88"/>
  <c r="G143" i="88"/>
  <c r="G142" i="88"/>
  <c r="G141" i="88"/>
  <c r="G140" i="88"/>
  <c r="G139" i="88"/>
  <c r="G138" i="88"/>
  <c r="G137" i="88"/>
  <c r="G136" i="88"/>
  <c r="G135" i="88"/>
  <c r="G134" i="88"/>
  <c r="G133" i="88"/>
  <c r="G132" i="88"/>
  <c r="G131" i="88"/>
  <c r="G130" i="88"/>
  <c r="G129" i="88"/>
  <c r="G128" i="88"/>
  <c r="G127" i="88"/>
  <c r="G126" i="88"/>
  <c r="G125" i="88"/>
  <c r="G124" i="88"/>
  <c r="G123" i="88"/>
  <c r="G122" i="88"/>
  <c r="G121" i="88"/>
  <c r="G120" i="88"/>
  <c r="G119" i="88"/>
  <c r="G118" i="88"/>
  <c r="G117" i="88"/>
  <c r="G116" i="88"/>
  <c r="G115" i="88"/>
  <c r="G114" i="88"/>
  <c r="G113" i="88"/>
  <c r="G112" i="88"/>
  <c r="G111" i="88"/>
  <c r="G110" i="88"/>
  <c r="G109" i="88"/>
  <c r="G108" i="88"/>
  <c r="G107" i="88"/>
  <c r="G106" i="88"/>
  <c r="G105" i="88"/>
  <c r="G104" i="88"/>
  <c r="G103" i="88"/>
  <c r="G102" i="88"/>
  <c r="G101" i="88"/>
  <c r="G100" i="88"/>
  <c r="G99" i="88"/>
  <c r="G98" i="88"/>
  <c r="G97" i="88"/>
  <c r="G96" i="88"/>
  <c r="G95" i="88"/>
  <c r="G94" i="88"/>
  <c r="G93" i="88"/>
  <c r="G92" i="88"/>
  <c r="G91" i="88"/>
  <c r="G90" i="88"/>
  <c r="G89" i="88"/>
  <c r="G88" i="88"/>
  <c r="G87" i="88"/>
  <c r="G86" i="88"/>
  <c r="G85" i="88"/>
  <c r="G84" i="88"/>
  <c r="G83" i="88"/>
  <c r="G82" i="88"/>
  <c r="G81" i="88"/>
  <c r="G80" i="88"/>
  <c r="G79" i="88"/>
  <c r="G78" i="88"/>
  <c r="G77" i="88"/>
  <c r="G76" i="88"/>
  <c r="G75" i="88"/>
  <c r="G74" i="88"/>
  <c r="G73" i="88"/>
  <c r="G72" i="88"/>
  <c r="G71" i="88"/>
  <c r="G70" i="88"/>
  <c r="G69" i="88"/>
  <c r="G68" i="88"/>
  <c r="G67" i="88"/>
  <c r="G66" i="88"/>
  <c r="G65" i="88"/>
  <c r="G64" i="88"/>
  <c r="G63" i="88"/>
  <c r="G62" i="88"/>
  <c r="G61" i="88"/>
  <c r="G60" i="88"/>
  <c r="G59" i="88"/>
  <c r="G58" i="88"/>
  <c r="G57" i="88"/>
  <c r="G56" i="88"/>
  <c r="G55" i="88"/>
  <c r="G54" i="88"/>
  <c r="G53" i="88"/>
  <c r="G52" i="88"/>
  <c r="G51" i="88"/>
  <c r="G50" i="88"/>
  <c r="G49" i="88"/>
  <c r="G48" i="88"/>
  <c r="G47" i="88"/>
  <c r="G46" i="88"/>
  <c r="G45" i="88"/>
  <c r="G44" i="88"/>
  <c r="G43" i="88"/>
  <c r="G42" i="88"/>
  <c r="G41" i="88"/>
  <c r="G40" i="88"/>
  <c r="G39" i="88"/>
  <c r="G38" i="88"/>
  <c r="G37" i="88"/>
  <c r="G36" i="88"/>
  <c r="G35" i="88"/>
  <c r="G34" i="88"/>
  <c r="G33" i="88"/>
  <c r="G32" i="88"/>
  <c r="G31" i="88"/>
  <c r="G30" i="88"/>
  <c r="G29" i="88"/>
  <c r="G28" i="88"/>
  <c r="G27" i="88"/>
  <c r="G26" i="88"/>
  <c r="G25" i="88"/>
  <c r="G24" i="88"/>
  <c r="G23" i="88"/>
  <c r="G22" i="88"/>
  <c r="G21" i="88"/>
  <c r="G20" i="88"/>
  <c r="G19" i="88"/>
  <c r="G18" i="88"/>
  <c r="G17" i="88"/>
  <c r="G16" i="88"/>
  <c r="G15" i="88"/>
  <c r="G14" i="88"/>
  <c r="G13" i="88"/>
  <c r="G12" i="88"/>
  <c r="G11" i="88"/>
  <c r="G10" i="88"/>
  <c r="G9" i="88"/>
  <c r="G8" i="88"/>
  <c r="G7" i="88"/>
  <c r="G6" i="88"/>
  <c r="G5" i="88"/>
  <c r="G4" i="88"/>
  <c r="G3" i="88"/>
  <c r="G2" i="88"/>
  <c r="F11" i="87" l="1"/>
  <c r="C7" i="85"/>
  <c r="B7" i="85"/>
  <c r="C2" i="85"/>
  <c r="B2" i="85"/>
  <c r="G15" i="83"/>
  <c r="F15" i="83"/>
  <c r="E15" i="83"/>
  <c r="D15" i="83"/>
  <c r="C15" i="83"/>
  <c r="G12" i="83"/>
  <c r="F12" i="83"/>
  <c r="E12" i="83"/>
  <c r="D12" i="83"/>
  <c r="C12" i="83"/>
  <c r="B15" i="83"/>
  <c r="B12" i="83"/>
  <c r="A7" i="82"/>
  <c r="A6" i="82"/>
  <c r="C6" i="81"/>
  <c r="C7" i="81"/>
  <c r="C5" i="81"/>
  <c r="B11" i="76"/>
  <c r="B11" i="78"/>
  <c r="B11" i="77"/>
  <c r="B6" i="82"/>
  <c r="G9" i="87"/>
  <c r="B16" i="49"/>
  <c r="B14" i="49"/>
  <c r="G10" i="87"/>
  <c r="B7" i="82"/>
  <c r="B15" i="49"/>
  <c r="G8" i="87"/>
  <c r="G11" i="87"/>
  <c r="B13" i="41"/>
  <c r="B16" i="41"/>
  <c r="B16" i="83"/>
  <c r="B13" i="49"/>
  <c r="B13" i="83"/>
  <c r="E4" i="73" l="1"/>
  <c r="F4" i="73"/>
  <c r="G4" i="73"/>
  <c r="H4" i="73"/>
  <c r="E5" i="73"/>
  <c r="F5" i="73"/>
  <c r="G5" i="73"/>
  <c r="H5" i="73"/>
  <c r="E6" i="73"/>
  <c r="F6" i="73"/>
  <c r="G6" i="73"/>
  <c r="H6" i="73"/>
  <c r="E7" i="73"/>
  <c r="F7" i="73"/>
  <c r="G7" i="73"/>
  <c r="H7" i="73"/>
  <c r="E8" i="73"/>
  <c r="F8" i="73"/>
  <c r="G8" i="73"/>
  <c r="H8" i="73"/>
  <c r="E9" i="73"/>
  <c r="F9" i="73"/>
  <c r="G9" i="73"/>
  <c r="H9" i="73"/>
  <c r="E10" i="73"/>
  <c r="F10" i="73"/>
  <c r="G10" i="73"/>
  <c r="H10" i="73"/>
  <c r="E11" i="73"/>
  <c r="F11" i="73"/>
  <c r="G11" i="73"/>
  <c r="H11" i="73"/>
  <c r="E12" i="73"/>
  <c r="F12" i="73"/>
  <c r="G12" i="73"/>
  <c r="H12" i="73"/>
  <c r="E13" i="73"/>
  <c r="F13" i="73"/>
  <c r="G13" i="73"/>
  <c r="H13" i="73"/>
  <c r="E14" i="73"/>
  <c r="F14" i="73"/>
  <c r="G14" i="73"/>
  <c r="H14" i="73"/>
  <c r="E15" i="73"/>
  <c r="F15" i="73"/>
  <c r="G15" i="73"/>
  <c r="H15" i="73"/>
  <c r="A19" i="73"/>
  <c r="A20" i="73"/>
  <c r="A21" i="73"/>
  <c r="A2" i="70"/>
  <c r="B13" i="69"/>
  <c r="B10" i="69"/>
  <c r="A5" i="68"/>
  <c r="A5" i="67"/>
  <c r="A5" i="66"/>
  <c r="A4" i="66"/>
  <c r="A5" i="65"/>
  <c r="A2" i="64"/>
  <c r="B10" i="63"/>
  <c r="B13" i="63"/>
  <c r="A5" i="62"/>
  <c r="A5" i="61"/>
  <c r="A5" i="60"/>
  <c r="A4" i="59"/>
  <c r="A5" i="59"/>
  <c r="D9" i="57" l="1"/>
  <c r="D8" i="57"/>
  <c r="D7" i="57"/>
  <c r="D6" i="57"/>
  <c r="E6" i="55"/>
  <c r="E7" i="55"/>
  <c r="E8" i="55"/>
  <c r="E9" i="55"/>
  <c r="E10" i="55"/>
  <c r="E11" i="55"/>
  <c r="E12" i="55"/>
  <c r="E5" i="55"/>
  <c r="D11" i="55"/>
  <c r="D6" i="55"/>
  <c r="D5" i="55"/>
  <c r="D9" i="55"/>
  <c r="D12" i="55"/>
  <c r="E7" i="57"/>
  <c r="D10" i="55"/>
  <c r="D8" i="55"/>
  <c r="E9" i="57"/>
  <c r="E8" i="57"/>
  <c r="D7" i="55"/>
  <c r="E6" i="57"/>
  <c r="B15" i="41" l="1"/>
  <c r="A9" i="38"/>
  <c r="A7" i="38"/>
  <c r="B12" i="41" l="1"/>
  <c r="A14" i="35"/>
  <c r="A10" i="35"/>
  <c r="B1" i="20" l="1"/>
  <c r="C1" i="20"/>
  <c r="B5" i="20"/>
  <c r="B6" i="20"/>
</calcChain>
</file>

<file path=xl/sharedStrings.xml><?xml version="1.0" encoding="utf-8"?>
<sst xmlns="http://schemas.openxmlformats.org/spreadsheetml/2006/main" count="3987" uniqueCount="367">
  <si>
    <t>Nummer 2 erhält 2870,- € Gehalt. Benutzen Sie die WENN Funktion.</t>
  </si>
  <si>
    <t>Alle Mitarbeiter erhalten 2550,- € Gehalt; nur der Mitarbeiter / die Mitarbeiterin</t>
  </si>
  <si>
    <t>Brandt</t>
  </si>
  <si>
    <t>Schmidt</t>
  </si>
  <si>
    <t>Müller</t>
  </si>
  <si>
    <t>Meier</t>
  </si>
  <si>
    <t>Gehalt</t>
  </si>
  <si>
    <t>Name</t>
  </si>
  <si>
    <t>Mitarbeiter Nummer</t>
  </si>
  <si>
    <t>(keine verschachteltes WENN)</t>
  </si>
  <si>
    <r>
      <t xml:space="preserve">Benutzen Sie die WENN Funktion - es ist nur </t>
    </r>
    <r>
      <rPr>
        <sz val="16"/>
        <color indexed="10"/>
        <rFont val="Arial"/>
        <family val="2"/>
      </rPr>
      <t>eine Wenn Funktion</t>
    </r>
    <r>
      <rPr>
        <sz val="11"/>
        <color theme="1"/>
        <rFont val="Calibri"/>
        <family val="2"/>
        <scheme val="minor"/>
      </rPr>
      <t xml:space="preserve"> zulässig .</t>
    </r>
  </si>
  <si>
    <t xml:space="preserve">Nummer 3 und 4 erhalten 2870,- € Gehalt. </t>
  </si>
  <si>
    <t>Alle Mitarbeiter erhalten 2550,- € Gehalt; nur die Mitarbeiter / die Mitarbeiterinen</t>
  </si>
  <si>
    <t>erhalten 2870,- € Gehalt. Benutzen Sie die WENN UND ODER Funktionen.</t>
  </si>
  <si>
    <t>Nummer 2 und 4 erhalten 2870,- € Gehalt. Benutzen Sie die WENN Funktion.</t>
  </si>
  <si>
    <t>Klingenberg</t>
  </si>
  <si>
    <t>2870,- € Gehalt. Benutzen Sie die WENN Funktion.</t>
  </si>
  <si>
    <t>(ODER Funktion)</t>
  </si>
  <si>
    <t>(UND Funktion)</t>
  </si>
  <si>
    <t>ergibt</t>
  </si>
  <si>
    <t xml:space="preserve">FALSCH </t>
  </si>
  <si>
    <t>drei Argumente ODER Funktion</t>
  </si>
  <si>
    <t>drei Argumente UND Funktion</t>
  </si>
  <si>
    <t>Anders ausgedrückt: Bei Verknüpfungen mit UND müssen alle Argumente wahr sein, damit UND Wahr wird.</t>
  </si>
  <si>
    <t>Nur wenn alle Ausdrücke innerhalb der UND Funktion WAHR ergeben, wird die gesamte UND Funktion wahr, sonst falsch. (Im "Gegensatz" zur ODER Funktion)</t>
  </si>
  <si>
    <t>Auch diese Frage ist einfach zu beantworten:</t>
  </si>
  <si>
    <t>Aber wann gibt nun die UND Funktion WAHR und wann gibt sie FALSCH zurück?</t>
  </si>
  <si>
    <t>Dieses kann ich dann z.B. wunderbar als Bedingung in der Wennfunktion einsetzen, denn diese will ja etwas haben, was sie wiederum als Wahr oder Falsch auswerten kann.</t>
  </si>
  <si>
    <t>Excel wertet die einzelnen Ausdrücke innerhalb der UND Funktion aus und berechnet dann das Ergebnis für die UND Funktion, welches immer nur WAHR oder FALSCH sein kann.</t>
  </si>
  <si>
    <t>Und(b2&gt;100;b3&lt;500;Max(c2:c4)&lt; Min(d13:d44)) etc...</t>
  </si>
  <si>
    <t>Und(4&gt;3;5&lt;7)</t>
  </si>
  <si>
    <t>Die Funktion selbst gibt wieder Wahr oder Falsch zurück.</t>
  </si>
  <si>
    <t>Ausdruck muss hier immer etwas sein, was Excel als Wahr oder Falsch auswerten kann.</t>
  </si>
  <si>
    <t>UND(Ausdruck;Ausdruck;...)</t>
  </si>
  <si>
    <t>Der Aufbau der UND Funktion:</t>
  </si>
  <si>
    <t>Diese Aussage können wir dann in anderen Funktionen weiterverwerten.</t>
  </si>
  <si>
    <t>Die UND Funktion ist eine Funktion, die eine logische Aussage zurückgibt, nämlich WAHR oder FALSCH.</t>
  </si>
  <si>
    <t>Die UND Funktion - Nach dem Motto, wer will schon viele Wenns</t>
  </si>
  <si>
    <t>Anders ausgedrückt: Bei Verknüpfungen mit ODER muss mindestens ein Argument wahr sein, damit ODER Wahr wird.</t>
  </si>
  <si>
    <t>Wenn mindestens ein Ausdruck innerhalb der ODER Funktion WAHR ergibt, wird die gesamte ODER Funktion wahr, sonst falsch. (Im "Gegensatz" zur UND Funktion)</t>
  </si>
  <si>
    <t>Aber wann gibt nun die ODER Funktion WAHR und wann gibt sie FALSCH zurück?</t>
  </si>
  <si>
    <t>Excel wertet die einzelnen Ausdrücke innerhalb der ODER Funktion aus und berechnet dann das Ergebnis für die ODER Funktion, welches immer nur WAHR oder FALSCH sein kann.</t>
  </si>
  <si>
    <t>ODER(b2&gt;100;b3&lt;500;Max(c2:c4)&lt; Min(d13:d44)) etc...</t>
  </si>
  <si>
    <t>ODER(4&gt;3;5&lt;7)</t>
  </si>
  <si>
    <t>ODER(Ausdruck;Ausdruck;...)</t>
  </si>
  <si>
    <t>Der Aufbau der ODER Funktion:</t>
  </si>
  <si>
    <t>Die ODER Funktion ist eine Funktion, die eine logische Aussage zurückgibt, nämlich WAHR oder FALSCH.</t>
  </si>
  <si>
    <t>Die ODER Funktion - oder viele Wenns?</t>
  </si>
  <si>
    <t>AUSGABE:</t>
  </si>
  <si>
    <t>EINGABE:</t>
  </si>
  <si>
    <t>Wert 2:</t>
  </si>
  <si>
    <t>Wert 1:</t>
  </si>
  <si>
    <t>Vergleichswert:</t>
  </si>
  <si>
    <t>...ab Eingabe größer 20: Eingabe verdoppeln</t>
  </si>
  <si>
    <t>...wenn Eingabe kleiner oder gleich 20, dann Ausgabe = Eingabe,...</t>
  </si>
  <si>
    <t>sonst Ausgabe = Eingabe</t>
  </si>
  <si>
    <t>Übung 1: Wenn Eingabewert größer als 100, dann Eingabe verdoppeln,</t>
  </si>
  <si>
    <t>Übung 3: Wenn die Addition von Wert 1 u. Wert 2 größer als 100, dann Ausgabe: "Limit", sonst Leerzelle!!</t>
  </si>
  <si>
    <t>Übung: Wenn Eingabe kleiner 0, dann Ausgabe: "Negativer Wert,...</t>
  </si>
  <si>
    <t>Auto</t>
  </si>
  <si>
    <t>Preis</t>
  </si>
  <si>
    <t>Audi A6</t>
  </si>
  <si>
    <t>BMW 525i</t>
  </si>
  <si>
    <t>Mercedes E220</t>
  </si>
  <si>
    <t>Peugeot 607</t>
  </si>
  <si>
    <t>Saab 9-5</t>
  </si>
  <si>
    <t>Volvo S60</t>
  </si>
  <si>
    <t>Auto:</t>
  </si>
  <si>
    <t>Preis:</t>
  </si>
  <si>
    <t>Wie füge ich Daten, die sich in verschiedenen Zellen befinden wieder zusammen?</t>
  </si>
  <si>
    <t>Robert</t>
  </si>
  <si>
    <t>Hans</t>
  </si>
  <si>
    <t>Joachim</t>
  </si>
  <si>
    <t xml:space="preserve"> - </t>
  </si>
  <si>
    <t>mit der Funktion VERKETTEN:</t>
  </si>
  <si>
    <t xml:space="preserve"> </t>
  </si>
  <si>
    <t>mit der "&amp;" Funktion:</t>
  </si>
  <si>
    <t>"=VERKETTEN(A3;B5;A4;A5;A6;B5;A7)"</t>
  </si>
  <si>
    <t>"=A3&amp;B5&amp;A4&amp;A5&amp;A6&amp;B5&amp;A7"</t>
  </si>
  <si>
    <t>Mai</t>
  </si>
  <si>
    <t>FALSCH (Funktion)</t>
  </si>
  <si>
    <r>
      <t xml:space="preserve">In diesem Artikel werden die Formelsyntax und die Verwendung der </t>
    </r>
    <r>
      <rPr>
        <sz val="8"/>
        <color rgb="FF363636"/>
        <rFont val="Segoe UI"/>
        <family val="2"/>
      </rPr>
      <t>false</t>
    </r>
    <r>
      <rPr>
        <sz val="8"/>
        <color rgb="FF363636"/>
        <rFont val="Segoe UI"/>
        <family val="2"/>
      </rPr>
      <t xml:space="preserve"> -Funktion beschrieben.  in Microsoft Excel.</t>
    </r>
  </si>
  <si>
    <t>Beschreibung</t>
  </si>
  <si>
    <t>Gibt den Wahrheitswert FALSCH zurück.</t>
  </si>
  <si>
    <t>Syntax</t>
  </si>
  <si>
    <t>FALSCH()</t>
  </si>
  <si>
    <t>Die Syntax der Funktion FALSCH enthält keine Argumente.</t>
  </si>
  <si>
    <t>Hinweis</t>
  </si>
  <si>
    <t>Sie können das Wort falsch auch direkt auf das Arbeitsblatt oder in die Formel eingeben, und Microsoft Excel interpretiert es als Wahrheitswert falsch. 
Die Funktion false wird hauptsächlich zur Kompatibilität mit anderen Tabellen Kalkulationsprogrammen bereitgestellt.</t>
  </si>
  <si>
    <t>WAHR (Funktion)</t>
  </si>
  <si>
    <r>
      <t xml:space="preserve">In diesem Artikel werden die Formelsyntax und die Verwendung der Funktion </t>
    </r>
    <r>
      <rPr>
        <sz val="8"/>
        <color rgb="FF363636"/>
        <rFont val="Segoe UI"/>
        <family val="2"/>
      </rPr>
      <t>WAHR</t>
    </r>
    <r>
      <rPr>
        <sz val="8"/>
        <color rgb="FF363636"/>
        <rFont val="Segoe UI"/>
        <family val="2"/>
      </rPr>
      <t xml:space="preserve"> in Microsoft Excel beschrieben.</t>
    </r>
  </si>
  <si>
    <r>
      <t>Hinweis:</t>
    </r>
    <r>
      <rPr>
        <sz val="8"/>
        <color rgb="FF363636"/>
        <rFont val="Segoe UI"/>
        <family val="2"/>
      </rPr>
      <t> Die Funktion WAHR wird hauptsächlich für die Kompatibilität mit anderen Tabellenkalkulationsprogrammen bereitgestellt.</t>
    </r>
  </si>
  <si>
    <t>Gibt den Wahrheitswert WAHR zurück. Sie können diese Funktion verwenden, wenn Sie den Wert WAHR basierend auf einer Bedingung zurückgeben möchten. Beispiel:</t>
  </si>
  <si>
    <t>Sie können den Wert WAHR auch direkt in Zellen und Formeln eingeben, ohne diese Funktion zu verwenden. Beispiel:</t>
  </si>
  <si>
    <t>Wenn die Bedingung erfüllt ist, gibt Excel in beiden Beispielen WAHR zurück. Wenn die Bedingung nicht erfüllt ist, gibt Excel in beiden Beispielen FALSCH zurück.</t>
  </si>
  <si>
    <t>WAHR()</t>
  </si>
  <si>
    <t>Die Syntax der Funktion WAHR enthält keine Argumente.</t>
  </si>
  <si>
    <t>´=WENN(A1=1;WAHR())</t>
  </si>
  <si>
    <t>´=WENN(A1=1;WAHR)</t>
  </si>
  <si>
    <t>NICHT (Funktion)</t>
  </si>
  <si>
    <t>Verwenden Sie die NICHT-Funktion, eine der logischen Funktionen, wenn Sie sicherstellen möchten, dass ein Wert nicht gleich einem anderen ist.</t>
  </si>
  <si>
    <r>
      <t xml:space="preserve">Bei der Funktion </t>
    </r>
    <r>
      <rPr>
        <sz val="8"/>
        <color rgb="FF363636"/>
        <rFont val="Segoe UI"/>
        <family val="2"/>
      </rPr>
      <t>NICHT</t>
    </r>
    <r>
      <rPr>
        <sz val="8"/>
        <color rgb="FF363636"/>
        <rFont val="Segoe UI"/>
        <family val="2"/>
      </rPr>
      <t xml:space="preserve"> wird der Wert des Arguments umgekehrt.</t>
    </r>
  </si>
  <si>
    <r>
      <t xml:space="preserve">Die Funktion </t>
    </r>
    <r>
      <rPr>
        <sz val="8"/>
        <color rgb="FF363636"/>
        <rFont val="Segoe UI"/>
        <family val="2"/>
      </rPr>
      <t>NICHT</t>
    </r>
    <r>
      <rPr>
        <sz val="8"/>
        <color rgb="FF363636"/>
        <rFont val="Segoe UI"/>
        <family val="2"/>
      </rPr>
      <t xml:space="preserve"> wird häufig verwendet, um den Nutzen anderer Funktionen zu erhöhen, mit denen Wahrheitsprüfungen ausgeführt werden. Mit der Funktion </t>
    </r>
    <r>
      <rPr>
        <sz val="8"/>
        <color rgb="FF363636"/>
        <rFont val="Segoe UI"/>
        <family val="2"/>
      </rPr>
      <t>WENN</t>
    </r>
    <r>
      <rPr>
        <sz val="8"/>
        <color rgb="FF363636"/>
        <rFont val="Segoe UI"/>
        <family val="2"/>
      </rPr>
      <t xml:space="preserve"> wird beispielsweise eine Wahrheitsprüfung ausgeführt und dann ein Wert zurückgegeben, wenn die Prüfung mit WAHR bewertet wird, und es wird ein anderer Wert zurückgegeben, wenn die Prüfung mit FALSCH bewertet wird. Wenn Sie die Funktion </t>
    </r>
    <r>
      <rPr>
        <sz val="8"/>
        <color rgb="FF363636"/>
        <rFont val="Segoe UI"/>
        <family val="2"/>
      </rPr>
      <t>NICHT</t>
    </r>
    <r>
      <rPr>
        <sz val="8"/>
        <color rgb="FF363636"/>
        <rFont val="Segoe UI"/>
        <family val="2"/>
      </rPr>
      <t xml:space="preserve"> als Argument "Wahrheitsprüfung" in der Funktion </t>
    </r>
    <r>
      <rPr>
        <sz val="8"/>
        <color rgb="FF363636"/>
        <rFont val="Segoe UI"/>
        <family val="2"/>
      </rPr>
      <t>WENN</t>
    </r>
    <r>
      <rPr>
        <sz val="8"/>
        <color rgb="FF363636"/>
        <rFont val="Segoe UI"/>
        <family val="2"/>
      </rPr>
      <t xml:space="preserve"> verwenden, können Sie viele verschiedene Bedingungen und nicht nur eine prüfen.</t>
    </r>
  </si>
  <si>
    <r>
      <t>NICHT</t>
    </r>
    <r>
      <rPr>
        <sz val="8"/>
        <color rgb="FF363636"/>
        <rFont val="Segoe UI"/>
        <family val="2"/>
      </rPr>
      <t>(Wahrheitswert)</t>
    </r>
  </si>
  <si>
    <r>
      <t xml:space="preserve">Die Syntax der Funktion </t>
    </r>
    <r>
      <rPr>
        <sz val="8"/>
        <color rgb="FF363636"/>
        <rFont val="Segoe UI"/>
        <family val="2"/>
      </rPr>
      <t>NICHT</t>
    </r>
    <r>
      <rPr>
        <sz val="8"/>
        <color rgb="FF363636"/>
        <rFont val="Segoe UI"/>
        <family val="2"/>
      </rPr>
      <t xml:space="preserve"> weist die folgenden Argumente auf:</t>
    </r>
  </si>
  <si>
    <r>
      <t>Wahrheitswert</t>
    </r>
    <r>
      <rPr>
        <sz val="8"/>
        <color rgb="FF363636"/>
        <rFont val="Segoe UI"/>
        <family val="2"/>
      </rPr>
      <t>    Erforderlich. Ein Wert oder Ausdruck, der einen der Werte WAHR oder FALSCH annehmen kann</t>
    </r>
  </si>
  <si>
    <t>Hinweise</t>
  </si>
  <si>
    <r>
      <t xml:space="preserve">Wenn "Wahrheitswert" den Wert FALSCH hat, gibt </t>
    </r>
    <r>
      <rPr>
        <sz val="8"/>
        <color rgb="FF363636"/>
        <rFont val="Segoe UI"/>
        <family val="2"/>
      </rPr>
      <t>NICHT</t>
    </r>
    <r>
      <rPr>
        <sz val="8"/>
        <color rgb="FF363636"/>
        <rFont val="Segoe UI"/>
        <family val="2"/>
      </rPr>
      <t xml:space="preserve"> den Wert WAHR zurück. Hat "Wahrheitswert" den Wert WAHR, gibt </t>
    </r>
    <r>
      <rPr>
        <sz val="8"/>
        <color rgb="FF363636"/>
        <rFont val="Segoe UI"/>
        <family val="2"/>
      </rPr>
      <t>NICHT</t>
    </r>
    <r>
      <rPr>
        <sz val="8"/>
        <color rgb="FF363636"/>
        <rFont val="Segoe UI"/>
        <family val="2"/>
      </rPr>
      <t xml:space="preserve"> den Wert FALSCH zurück.</t>
    </r>
  </si>
  <si>
    <t>Die Excel NICHT Funktion gehört zu den Logischen Funktionen und kann in den Wahrheitstests verwendet werden. Dabei negiert die Funktion NICHT den jeweiligen Rückgabewert einer logischen Aussage. Sie macht also aus dem booleschen Wert WAHR ein FALSCH und umgekehrt.</t>
  </si>
  <si>
    <t>Die Verwendung der Funktion NICHT ist dabei Geschmackssache, da sich eigentlich bereits mit den logischen Operatoren alle Aussagen formulieren lassen. Du kannst z.B. prüfen ob zwei Werte GLEICH = sind oder eben auch, ob sie NICHT UNGLEICH &lt;&gt; sind.</t>
  </si>
  <si>
    <t>Kleiner</t>
  </si>
  <si>
    <t>Kleiner gleich</t>
  </si>
  <si>
    <t>Gleich</t>
  </si>
  <si>
    <t>Größer gleich</t>
  </si>
  <si>
    <t>Größer</t>
  </si>
  <si>
    <t>Ungleich</t>
  </si>
  <si>
    <t>zu prüfender Wert</t>
  </si>
  <si>
    <t>Referenzwert</t>
  </si>
  <si>
    <t>Wahrheitstest mit NICHT</t>
  </si>
  <si>
    <t>Mit Hilfe der sechs arithmetischen Operatoren (&lt;,&gt;,&lt;=,&gt;=,= und &lt;&gt;) wollen wir überprüfen, wie sich ein zu prüfender Wert</t>
  </si>
  <si>
    <t>Wahrheitstest (arithmetisch)</t>
  </si>
  <si>
    <t>Anschließend führen wir die gleiche Prüfung unter Verwendung der NICHT Funktion durch und bedenken, dass diese das</t>
  </si>
  <si>
    <t>Boolsche Werte</t>
  </si>
  <si>
    <t>Wahrheitswerte</t>
  </si>
  <si>
    <t>VBA Programmierung: boolsche Werte werden mit FALSE (FALSCH) vorbelegt (initialisiert).</t>
  </si>
  <si>
    <t>WAHR bzw. 1</t>
  </si>
  <si>
    <t>FALSCH bzw. 0</t>
  </si>
  <si>
    <t>Excel Aufbaukurs - Logische Funktionen</t>
  </si>
  <si>
    <t>Formeln --&gt; Funktionsbibliothek --&gt; Logisch</t>
  </si>
  <si>
    <t>WENN-Funktion</t>
  </si>
  <si>
    <t>Die WENN-Funktion ist eine der am häufigsten verwendeten Funktionen in Excel. Sie ermöglicht den logischen Vergleich zwischen einem aktuellen Wert und einem erwarteten Wert.</t>
  </si>
  <si>
    <t>Daher kann eine WENN-Anweisung zwei Ergebnisse haben. Das erste Ergebnis wird ausgegeben, wenn der Vergleich wahr ist, das zweite, wenn der Vergleich falsch ist.</t>
  </si>
  <si>
    <t>Verwenden Sie die Funktion WENN, eine der logischen Funktionen, um einen Wert zurückzugeben, wenn eine Bedingung erfüllt ist, und ein anderen Wert, wenn die Bedingung nicht erfüllt ist.</t>
  </si>
  <si>
    <t>WENN(Prüfung;Dann_Wert;[Sonst_Wert])</t>
  </si>
  <si>
    <t>Syntax:</t>
  </si>
  <si>
    <t>WENN(Wahrheitstest;Wert_wenn_wahr;[Wert_wenn_falsch])</t>
  </si>
  <si>
    <t>WENN(Bedingung;dann;[sonst])</t>
  </si>
  <si>
    <t>Die Beschreibungen sind je nach Excelversion leicht unterschiedlich - funktionieren jedoch in allen Versionen gleich.</t>
  </si>
  <si>
    <t>WENN Funktion eintragen</t>
  </si>
  <si>
    <t>Vergleichswert als Zahl</t>
  </si>
  <si>
    <t>Vergleichswert als Text</t>
  </si>
  <si>
    <t>Michaela</t>
  </si>
  <si>
    <t>Anna</t>
  </si>
  <si>
    <t>Vergleichswert als Zahl
mit Berechnungen</t>
  </si>
  <si>
    <t>Herzlich Willkommen zur Excel Schulung.</t>
  </si>
  <si>
    <t>Die Übungsdatei ist so aufgebaut, dass es zum jeweiligen Themenbereich eine kurze Einführung sowie eine</t>
  </si>
  <si>
    <t>Syntaxbeschreibung (Schreibweise der Funktion(en)) sowie Beispiele und Übungen gibt.</t>
  </si>
  <si>
    <t>Ampelprinzip:</t>
  </si>
  <si>
    <t>Manche Zellen sind farbig (grün, gelb, rot) markiert. Hier die Bedeutung:</t>
  </si>
  <si>
    <t>grün - Wertvorgabe des Trainers - darf zu Testzwecken geändert werden; wirkt sich auf andere Bereiche und Ergebnisse aus.</t>
  </si>
  <si>
    <t>gelb - meist leere Felder, in denen die Teilnehmer Daten, Formeln und Funktionen eingeben sollen.</t>
  </si>
  <si>
    <t>rot - hier befinden sich meist fertige Formeln vor deren Änderung mal zweimal nachdenken sollte :-)</t>
  </si>
  <si>
    <t>Somit eignet sich die Datei zum Selbststudium oder auch als Nachschlagewerk.</t>
  </si>
  <si>
    <t>Mit einer einfachen WENN Funktion können wir nur eine Bedingung prüfen. Wenn mehrer Bedingungen zutreffend sein müssen,</t>
  </si>
  <si>
    <t>um eine Entscheidung oder Berechnung durchzuführen, müssen wir weitere Funktionen zu Hilfe nehmen.</t>
  </si>
  <si>
    <t>Eine Möglichkeit wäre ein verschachteltes WENN --&gt; kommt später :-)</t>
  </si>
  <si>
    <t>Ein anderer Weg ist die Kombination mehrerer Funktionen. Wir kombinieren nun die WENN Funktion mit den Funktionen UND bzw. ODER.</t>
  </si>
  <si>
    <t>Vergleichswerte</t>
  </si>
  <si>
    <t>Kombinierte Funktionen</t>
  </si>
  <si>
    <t>Aufgaben:</t>
  </si>
  <si>
    <t>Erstellen Sie in B2 eine Funktion, die wenn alle Werte aus A2 bis A5 zutreffend sind den Text "Alles OK" und anderenfalls "Fehler" ausgibt.</t>
  </si>
  <si>
    <t>Erstellen Sie in B3 eine Funktion, die wenn ein Wert aus A2 bis A5 zutreffend ist den Text "Alles OK" und anderenfalls "Fehler" ausgibt.</t>
  </si>
  <si>
    <t>Erstellen Sie in B4 eine Funktion, die wenn sowohl ein Wert aus A2 bis A3 als auch ein Wert aus A4 bis A5 zutreffend sind den Text "Alles OK" und anderenfalls "Fehler" ausgibt.</t>
  </si>
  <si>
    <t>B2</t>
  </si>
  <si>
    <t>B3</t>
  </si>
  <si>
    <t>B4</t>
  </si>
  <si>
    <t>B5</t>
  </si>
  <si>
    <t>Tipp: Leerzelle bedeutet, dass eine leere Textausgabe mit zwei doppelten Anführungszeichen erfolgt ""; zwischen den</t>
  </si>
  <si>
    <t>beiden Anführungszeichen befindet sich kein Text - auch kein Leerzeichen!</t>
  </si>
  <si>
    <t>Wenn Sie die jeweilige Aufgabe gelöst haben, testen Sie unbedingt Ihre Formel, indem Sie die Werte in den grün markierten Zellen ändern.</t>
  </si>
  <si>
    <t>XODER (Funktion)</t>
  </si>
  <si>
    <r>
      <t xml:space="preserve">Die </t>
    </r>
    <r>
      <rPr>
        <sz val="8"/>
        <color rgb="FF363636"/>
        <rFont val="Segoe UI"/>
        <family val="2"/>
      </rPr>
      <t>Xor</t>
    </r>
    <r>
      <rPr>
        <sz val="8"/>
        <color rgb="FF363636"/>
        <rFont val="Segoe UI"/>
        <family val="2"/>
      </rPr>
      <t xml:space="preserve"> -Funktion gibt eine logische </t>
    </r>
    <r>
      <rPr>
        <sz val="8"/>
        <color rgb="FF363636"/>
        <rFont val="Segoe UI"/>
        <family val="2"/>
      </rPr>
      <t>Exclusive-oder</t>
    </r>
    <r>
      <rPr>
        <sz val="8"/>
        <color rgb="FF363636"/>
        <rFont val="Segoe UI"/>
        <family val="2"/>
      </rPr>
      <t xml:space="preserve"> alle-Argumente zurück.</t>
    </r>
  </si>
  <si>
    <t>XODER(Wahrheitswert1;[Wahrheitswert2];...)</t>
  </si>
  <si>
    <t>Die Syntax der Funktion XODER weist die folgenden Argumente auf:</t>
  </si>
  <si>
    <r>
      <t>Logical1, Wahrheitswert2,...</t>
    </r>
    <r>
      <rPr>
        <sz val="8"/>
        <color rgb="FF363636"/>
        <rFont val="Segoe UI"/>
        <family val="2"/>
      </rPr>
      <t>    Logische 1 ist erforderlich, nachfolgende Wahrheitswerte sind optional. 1 bis 254 Bedingungen, die Sie testen möchten, die entweder "wahr" oder "falsch" sein können und Wahrheitswerte, Matrizen oder Bezüge sein können.</t>
    </r>
  </si>
  <si>
    <t>Die Argumente müssen als Wahrheitswerte, WAHR oder FALSCH, oder in Matrizen oder Bezügen ausgewertet werden, die Wahrheitswerte enthalten.</t>
  </si>
  <si>
    <t>Enthält ein als Matrix oder Bezug angegebenes Argument Text oder leere Zellen, werden diese Werte ignoriert.</t>
  </si>
  <si>
    <t>Enthält ein angegebener Bereich keine Wahrheitswerte, gibt XODER den Fehlerwert #WERT! zurück.</t>
  </si>
  <si>
    <t>Sie können unter Verwendung einer XODER-Matrixformel prüfen, ob ein bestimmter Wert innerhalb einer Matrix vorhanden ist.</t>
  </si>
  <si>
    <t>Das Ergebnis von XODER ist gleich WAHR, wenn die Anzahl von Eingaben mit dem Ergebnis WAHR ungerade ist, und gleich FALSCH, wenn die Anzahl von Eingaben mit dem Ergebnis WAHR gerade ist.</t>
  </si>
  <si>
    <t>Argumente</t>
  </si>
  <si>
    <t>Die XODER-Funktion führt das aus, was "exklusives ODER" genannt wird, im Gegensatz zu dem "inklusiven ODER", das von der ODER-Funktion ausgeführt wird. Während die ODER-Funktion WAHR zurückgibt, wenn ein logisches WAHR vorhanden ist, gibt XODER unter bestimmten Bedingungen WAHR zurück. Im einfachsten Fall mit zwei logischen Anweisungen gibt XODER nur dann WAHR zurück, wenn eines der logischen Verknüpfungen WAHR ist und nicht, wenn beide logischen Verknüpfungen WAHR sind.</t>
  </si>
  <si>
    <t>Bei mehr als 2 logischen Elementen gibt XODER nur WAHR zurück, wenn die Anzahl der WAHRs ungerade ist</t>
  </si>
  <si>
    <t>Als logische Argumente können WAHR oder FALSCH, 1 oder 0, oder auf Zellbezüge, auf logische Werte, dienen.</t>
  </si>
  <si>
    <t>Leere Zellbezüge werden ignoriert.</t>
  </si>
  <si>
    <t>XODER gibt #WERT! zurück, wenn keine logischen Werte gefunden werden.</t>
  </si>
  <si>
    <t>Mit der Excel XODER Funktion können wir das ausführen, was als "exklusives ODER" bezeichnet wird. Bei zwei logischen Anweisungen gibt XODER WAHR zurück, wenn eine der beiden Anweisungen WAHR ist, gibt jedoch FALSCH zurück, wenn beide Anweisungen WAHR oder FALSCH sind.</t>
  </si>
  <si>
    <r>
      <t>Wahrheitswert1</t>
    </r>
    <r>
      <rPr>
        <sz val="8"/>
        <color theme="1"/>
        <rFont val="Calibri"/>
        <family val="2"/>
        <scheme val="minor"/>
      </rPr>
      <t xml:space="preserve"> - Ein Ausdruck, eine Konstante oder ein Verweis, der als WAHR oder FALSCH ausgewertet wird.</t>
    </r>
  </si>
  <si>
    <r>
      <t>Wahrheitswert2</t>
    </r>
    <r>
      <rPr>
        <sz val="8"/>
        <color theme="1"/>
        <rFont val="Calibri"/>
        <family val="2"/>
        <scheme val="minor"/>
      </rPr>
      <t xml:space="preserve"> - [optional] Ein Ausdruck, eine Konstante oder ein Verweis, der als WAHR oder FALSCH ausgewertet wird.</t>
    </r>
  </si>
  <si>
    <r>
      <t>Zu beachten</t>
    </r>
    <r>
      <rPr>
        <b/>
        <strike/>
        <sz val="8"/>
        <color theme="1"/>
        <rFont val="Calibri"/>
        <family val="2"/>
        <scheme val="minor"/>
      </rPr>
      <t>​</t>
    </r>
    <r>
      <rPr>
        <b/>
        <sz val="8"/>
        <color theme="1"/>
        <rFont val="Calibri"/>
        <family val="2"/>
        <scheme val="minor"/>
      </rPr>
      <t>​​​​</t>
    </r>
  </si>
  <si>
    <t>Excel XODER Funktion - Führt exklusives ODER aus</t>
  </si>
  <si>
    <t>Ergebnis</t>
  </si>
  <si>
    <t>Formel</t>
  </si>
  <si>
    <t>Wert2</t>
  </si>
  <si>
    <t>Wert1</t>
  </si>
  <si>
    <t xml:space="preserve">Tipp: XODER liefert nur dann WAHR, wenn bei den zu prüfenden Wahrheitswerten eine </t>
  </si>
  <si>
    <t>ungerade Anzahl von WAHR Elemente vorhanden ist.</t>
  </si>
  <si>
    <t>Schulungsübersicht</t>
  </si>
  <si>
    <t>Teilnehmer</t>
  </si>
  <si>
    <t>nimmt teil</t>
  </si>
  <si>
    <t>nimmt nicht teil</t>
  </si>
  <si>
    <t>richtig ausgefüllt?</t>
  </si>
  <si>
    <t>x</t>
  </si>
  <si>
    <t>Formeltext</t>
  </si>
  <si>
    <t>Maria</t>
  </si>
  <si>
    <t>In die Spalte D bitte die XODER Funktion einsetzen.</t>
  </si>
  <si>
    <t>WENNFEHLER (Funktion)</t>
  </si>
  <si>
    <t>Sie können die Funktion WENNFEHLER verwenden, um Fehler in einer Formel aufzufangen und zu behandeln. WENNFEHLER gibt einen Wert zurück, den Sie angeben, wenn eine Formel einen Fehler ergibt; Andernfalls wird das Ergebnis der Formel zurückgegeben.</t>
  </si>
  <si>
    <t>WENNFEHLER(Wert;Wert_falls_Fehler)</t>
  </si>
  <si>
    <t>Die Syntax der Funktion WENNFEHLER weist die folgenden Argumente auf:</t>
  </si>
  <si>
    <r>
      <t>Wert</t>
    </r>
    <r>
      <rPr>
        <sz val="8"/>
        <color rgb="FF363636"/>
        <rFont val="Segoe UI"/>
        <family val="2"/>
      </rPr>
      <t>    Erforderlich. Das Argument, das auf einen Fehler geprüft wird</t>
    </r>
  </si>
  <si>
    <r>
      <t>value_if_error</t>
    </r>
    <r>
      <rPr>
        <sz val="8"/>
        <color rgb="FF363636"/>
        <rFont val="Segoe UI"/>
        <family val="2"/>
      </rPr>
      <t>    Erforderlich. Der Wert, der zurückgegeben werden soll, wenn die Formel zu einem Fehler ausgewertet wird. Die folgenden Fehlertypen werden ausgewertet: #N/a, #Value!, #ref!, #DIV/0!, #Num!, #Name? oder #NULL!.</t>
    </r>
  </si>
  <si>
    <t>Wenn Wert oder value_if_error eine leere Zelle ist, wird Sie von WENNFEHLER als leerer Zeichenfolgenwert ("") behandelt.</t>
  </si>
  <si>
    <t>Ist Wert eine Matrixformel, gibt WENNFEHLER ein Array von Ergebnissen für jede Zelle in dem in value angegebenen Bereich zurück. Betrachten Sie hierzu das zweite Beispiel unten.</t>
  </si>
  <si>
    <t>Tipp: die o. g. Fehlertypen sind nicht vollständig, da ich auch SVERWEIS Fehlermeldungen #NV (No Value - kein Wert) damit</t>
  </si>
  <si>
    <t>abfangen und behandeln konnte.</t>
  </si>
  <si>
    <t>Solange es sich um Excel Fehlermeldungen handelt die mit einem "#" versehen sind, sollte WENNFEHLER mit ihnen klarkommen.</t>
  </si>
  <si>
    <t>Es handelt sich also um einen Syntaxfehler (Tippfehler). Die Formel ist nicht korrekt.</t>
  </si>
  <si>
    <t>Verwendet man wie in Zelle A5 den Buchstaben "x" der Tastatur quittiert Excel dies mit dem #NAME Fehler.</t>
  </si>
  <si>
    <t>Um zwei Werte zu multiplizieren verwendet man in Excel das "*" (Sternchenzeichen).</t>
  </si>
  <si>
    <t>A1 und A2 sollen miteinander multipliziert werden.</t>
  </si>
  <si>
    <t>"=A1xA2"</t>
  </si>
  <si>
    <t>"=A1*A2"</t>
  </si>
  <si>
    <t>Der Fehler tritt auf, wenn Excel eine Berechnung nicht durchführen kann, weil einer der angegebenen Werte fehlerhaft, z.B. im falschen Format angegeben ist. Kontrollieren Sie auch hier alle Zellen oder andere Berechnungen, auf die Bezug genommen wird.</t>
  </si>
  <si>
    <t>Da in A1 ein Text steht, kann die Berechnung nicht durchgeführt werden und führt zur Fehlermeldung.</t>
  </si>
  <si>
    <t>Die Formel addiert die Zahlenwerte A2 bis A4 und versucht durch den Zellinhalt von A1 zu dividieren.</t>
  </si>
  <si>
    <t>Summe 1</t>
  </si>
  <si>
    <t>Fehlermeldungen wie einen Zirkelbezug oder einen Bezugsfehler (#BEZUG) kann man damit jedoch nicht abfangen.</t>
  </si>
  <si>
    <t>Dividieren durch Null ist unzulässig; das Ergebnis wäre unendlich.</t>
  </si>
  <si>
    <t>Da in A1 eine 0 (Null) steht, kann die Berechnung nicht durchgeführt werden und führt zur Fehlermeldung.</t>
  </si>
  <si>
    <t>Auch dann bezieht sich A5 auf sich selbst</t>
  </si>
  <si>
    <t>"=Summe(A2:A5)"</t>
  </si>
  <si>
    <t>Das funktioniert übrigens auch, wenn Sie in A5 schreiben:</t>
  </si>
  <si>
    <t>Somit bezieht sich die Formel in A5 auf sich selbst (/A5) und Sie erhalten einen Zirkelbezug als Fehler.</t>
  </si>
  <si>
    <t>Sie versuchen das Ergebnis der Addition durch sich selbst zu dividieren.</t>
  </si>
  <si>
    <t>Ändern Sie die Formel in A5 und setzen Sie am Ende der Formel "/A5" hinzu.</t>
  </si>
  <si>
    <t>Die Formel addiert die Zahlenwerte A2 bis A4.</t>
  </si>
  <si>
    <t>Summen multiplizieren</t>
  </si>
  <si>
    <t>falsches Modell</t>
  </si>
  <si>
    <t>Space Star</t>
  </si>
  <si>
    <t>existiert und somit auch nicht gefunden wird. Dies für zum #NV.</t>
  </si>
  <si>
    <t>Im zweiten Beispiel wird nach einem Space Star gesucht, der in der Datentabelle nicht</t>
  </si>
  <si>
    <t>vorkommt und somit gefunden und sein Preis vom SVERWEIS augegeben werden kann.</t>
  </si>
  <si>
    <t>Im ersten Beispiel wird nach einem Peugeot 607 gesucht, welcher in der Datentabelle (A1-B7)</t>
  </si>
  <si>
    <t>die Funktion #NV aus - No Value - kein passender Wert gefunden.</t>
  </si>
  <si>
    <t>mit dem Suchkriterium. Wenn keine Übereinstimmung gefunden wird, gibt</t>
  </si>
  <si>
    <t xml:space="preserve">Der SVERWEIS sucht in einer Matrix (Hilfstabelle) nach einer Übereinstimmung </t>
  </si>
  <si>
    <t>mit der Funktion SVERWEIS auf.</t>
  </si>
  <si>
    <t>Die Fehlermeldung #NV bedeutet No Value (kein Wert) und tritt in Verbindung</t>
  </si>
  <si>
    <t>Bei diesem Fehler kann Excel nicht mit der Zahl rechnen, die im Zuge einer Berechnung auftritt. Ein Grund dafür kann sein, dass die Zahl schlicht zu groß oder zu klein für Excel ist. Allerdings sollte dies nur selten wirklich passieren, denn Excel kann mit Zahlen von bis -1x10^307 bis 1x10^307 umgehen.
Leichter passiert es da schon einmal, dass man z.B. die Wurzel aus einer negativen Zahl zieht oder sonstige Berechnungen durchführt, die nicht mit der klassischen Mathematik gelöst werden können. Hier hilft es, in die Formel zu klicken und die Zellen, die in der Formel benutzt werden.</t>
  </si>
  <si>
    <t>Sie erhalten die Fehlermeldung #ZAHL, da Excel die Berechnung nicht durchführen kann.</t>
  </si>
  <si>
    <t>Mathematisch ist das Ziehen einer Quadratwurzel aus einer negativen Zahl unzulässig.</t>
  </si>
  <si>
    <t>Ändern Sie nun den Wert von A1 in einen beliebigen negativen Wert und drücken Sie ENTER.</t>
  </si>
  <si>
    <t>Quadratwurzel aus A1 berechnen</t>
  </si>
  <si>
    <t>&lt;-- ändern Sie den Wert in A1 um die Formel in A2 zu prüfen</t>
  </si>
  <si>
    <t>Bitte nicht den Zellinhalt von B1 löschen sondern die ganze Spalte - sonst bekommen Sie einen #DIV/0 Fehler.</t>
  </si>
  <si>
    <t>Wenn Sie nun bitte die Spalte B löschen kann die Berechnung nicht durchgeführt werden und führt zur Fehlermeldung.</t>
  </si>
  <si>
    <t>Die Formel addiert die Zahlenwerte A2 bis A4 und versucht durch den Zellinhalt von B1 zu dividieren.</t>
  </si>
  <si>
    <t>Wenn wir es bis hier hin geschafft haben, wurden alle Themen ausgiebig besprochen.</t>
  </si>
  <si>
    <t>Nun haben wir Zeit für:</t>
  </si>
  <si>
    <t>eine Fragerunde</t>
  </si>
  <si>
    <t>Mittelwert aus der obigen Tabelle</t>
  </si>
  <si>
    <t>Minimalwert aus der obigen Tabelle</t>
  </si>
  <si>
    <t>Maximalwert aus der obigen Tabelle</t>
  </si>
  <si>
    <t>Dez</t>
  </si>
  <si>
    <t>Nov</t>
  </si>
  <si>
    <t>Okt</t>
  </si>
  <si>
    <t>Sep</t>
  </si>
  <si>
    <t>Aug</t>
  </si>
  <si>
    <t>Jul</t>
  </si>
  <si>
    <t>Jun</t>
  </si>
  <si>
    <t>Apr</t>
  </si>
  <si>
    <t>Mrz</t>
  </si>
  <si>
    <t>Feb</t>
  </si>
  <si>
    <t>Jan</t>
  </si>
  <si>
    <t>Mittelwert</t>
  </si>
  <si>
    <t>Maximalwert</t>
  </si>
  <si>
    <t>Minimalwert</t>
  </si>
  <si>
    <t>Wo war es wärmer?</t>
  </si>
  <si>
    <t>Sapporo</t>
  </si>
  <si>
    <t>Bremen</t>
  </si>
  <si>
    <t>Klimavergleich</t>
  </si>
  <si>
    <t>Anzahl der Monate:</t>
  </si>
  <si>
    <t>Prämie:</t>
  </si>
  <si>
    <t>Niedrige Prämie:</t>
  </si>
  <si>
    <t>Hohe Prämie:</t>
  </si>
  <si>
    <t>Bruttoumsätze:</t>
  </si>
  <si>
    <t>Pro Überstunde werden 20 Euro ausbezahlt.</t>
  </si>
  <si>
    <t>Überstunden fallen an, wenn mehr als 160 Stunden im Monat gearbeitet werden.</t>
  </si>
  <si>
    <t>Herr Schiller</t>
  </si>
  <si>
    <t>Frau Pavarotti</t>
  </si>
  <si>
    <t>Frau Beimer</t>
  </si>
  <si>
    <t>Auszahlungsbetrag Überstunden</t>
  </si>
  <si>
    <t>Anzahl Arbeitststunden</t>
  </si>
  <si>
    <t>Euro je Überstunden</t>
  </si>
  <si>
    <t>Stunden Regelarbeitszeit</t>
  </si>
  <si>
    <t>die Bearbeitung der Zusatzaufgaben in den Tabellenblättern rechts von diesem Tabellenblatt</t>
  </si>
  <si>
    <t>Beispiel</t>
  </si>
  <si>
    <t>Hinweis / Formeltext</t>
  </si>
  <si>
    <t>die boolschen Werte WAHR und FALSCH können als Text in eine Zelle eingegeben werden und Excel erkennt sie als solche</t>
  </si>
  <si>
    <t>als Formeleingabe</t>
  </si>
  <si>
    <t>Hinweis: 
Wenn Sie WAHR oder FALSCH als Funktion verwenden, beachten Sie bitte, dass innerhalb der runden Klammern der Funktion bei =WAHR() und =FALSCH() keine Argumente übergeben werden - sonst quittiert Excel dies mit einer Fehlermeldung.</t>
  </si>
  <si>
    <t>gegenüber einem Referenzwert verhält ( Werte in Zeile 9 und 10 - Vergleich in Zeile 12 ).</t>
  </si>
  <si>
    <t>Ergebnis negiert - aus WAHR wird FALSCH und aus FALSCH wird WAHR ( Zeile 15 ).</t>
  </si>
  <si>
    <t>Ein Beispiel habe ich jeweils vorgegeben - vgl. Zelle B12 und B15. Füllen Sie nun die gelb markierten Felder aus.</t>
  </si>
  <si>
    <t>Zahlen</t>
  </si>
  <si>
    <t>UND Funktion
alle Werte müssen zutreffend sein (WAHR)</t>
  </si>
  <si>
    <t>Texte</t>
  </si>
  <si>
    <t>ODER Funktion
mind. ein Wert muss zutreffend sein (WAHR)</t>
  </si>
  <si>
    <t>Peggy</t>
  </si>
  <si>
    <t>Hinweis: Texte sollten immer auf Gleichheit oder Ungleichheit abgefragt werden!</t>
  </si>
  <si>
    <t xml:space="preserve">Unsere Eingabetastatur basiert auf dem ASCII Code. Dieser Numerische Code kennt - vereinfacht ausgedrückt - </t>
  </si>
  <si>
    <t>zunächst alle Ziffern, dann die Großbuchstaben und dann die Kleinbuchstaben. Somit ist jede Ziffer kleiner als</t>
  </si>
  <si>
    <t>jeder Großbuchstabe und jeder Kleinbuchstabe größer als jeder Großbuchstabe.</t>
  </si>
  <si>
    <t>Tipp: viele Excelfunktionen unterscheiden nicht auf Groß- und Kleinschreibung - verwenden Sie daher immer</t>
  </si>
  <si>
    <t>identische Schreibweisen.</t>
  </si>
  <si>
    <t>Bitte entweder ein "x" bei "nimmt teil" oder bei "nimmt nicht teil" setzen. Andernfalls wird das Dokument fehlerhaft ausgefüllt.</t>
  </si>
  <si>
    <t>Wert3</t>
  </si>
  <si>
    <t>XODER(Wahrheitswert1; [Wahrheitswert2]; [Wahrheitswert3]; [Wahrheitswert_n])</t>
  </si>
  <si>
    <t>Übung "Onlinebewerbungsformular für Traumjob …"</t>
  </si>
  <si>
    <t>Sie werden im Rahmen einer Bewerbung (ob legal oder illegal sei hier mal dahingestellt ..) nach Ihrem Geschlecht gefragt.</t>
  </si>
  <si>
    <t>Bewerber</t>
  </si>
  <si>
    <t>Kevin</t>
  </si>
  <si>
    <t>Auswertung mit XODER()</t>
  </si>
  <si>
    <t>weiblich</t>
  </si>
  <si>
    <t>männlich</t>
  </si>
  <si>
    <t>ohne Angabe</t>
  </si>
  <si>
    <t>divers</t>
  </si>
  <si>
    <t>Sie dürfen nur ein "x" je Bewerber setzen. Andernfalls wird das Dokument fehlerhaft ausgefüllt.</t>
  </si>
  <si>
    <t>Zusatzaufgabe: verwenden Sie eine bedingte Formatierung, um die Ergebnisse der XODER Funktion (WAHR bzw. FALSCH) farbig hervorzuheben.</t>
  </si>
  <si>
    <t>Unter "Auswertung mit XODER()" bitte die XODER Funktion zur Lösung einsetzen.</t>
  </si>
  <si>
    <t>Erstellen Sie in B5 eine Funktion, die wenn entweder der Wert aus A2 bzw. beide Werte aus A4 bis A5 zutreffend sind den Text "Alles OK" und anderenfalls "Fehler" ausgibt.</t>
  </si>
  <si>
    <t>Übung 2: Wenn Eingabewert größer als Vergleichswert in B14, dann Eingabe verdoppeln, sonst Ausgabe = Vergleichswert.</t>
  </si>
  <si>
    <t>Datum</t>
  </si>
  <si>
    <t>Land</t>
  </si>
  <si>
    <t>Sparte</t>
  </si>
  <si>
    <t>Produkt</t>
  </si>
  <si>
    <t>Einheiten</t>
  </si>
  <si>
    <t>Umsatz</t>
  </si>
  <si>
    <t>Australien</t>
  </si>
  <si>
    <t>Messing</t>
  </si>
  <si>
    <t>Trompete</t>
  </si>
  <si>
    <t>Japan</t>
  </si>
  <si>
    <t>Saiten</t>
  </si>
  <si>
    <t>Geige</t>
  </si>
  <si>
    <t>Belgien</t>
  </si>
  <si>
    <t>Kanada</t>
  </si>
  <si>
    <t>Frankreich</t>
  </si>
  <si>
    <t>Deutschland</t>
  </si>
  <si>
    <t>Italien</t>
  </si>
  <si>
    <t>Elektro</t>
  </si>
  <si>
    <t>MIDI Sequencer</t>
  </si>
  <si>
    <t>England</t>
  </si>
  <si>
    <t>USA</t>
  </si>
  <si>
    <t>Rund</t>
  </si>
  <si>
    <t>Blockflöte</t>
  </si>
  <si>
    <t>Keyboard</t>
  </si>
  <si>
    <t>Tipp #1: um schnell per Tastenkombination zwischen den vielen Tabellenblättern nach rechts oder links zu kommen</t>
  </si>
  <si>
    <t xml:space="preserve">verwenden Sie die Tasten "STRG+BILD rauf" (nach links Richtung Anfang der Tabellenblätter) bzw. </t>
  </si>
  <si>
    <t>"STRG+Bild runter" (nach rechts zum Ende der Tabellenblätter).</t>
  </si>
  <si>
    <t>&lt;-- in den beiden Zellen A5 und B5 befinden sich die Trennzeichen ( - ) und ( ) [Leerzeichen]</t>
  </si>
  <si>
    <t>Wenn Ihnen die Schulung gefallen hat, dann lassen Sie doch auch andere von Ihren Erfahrungen profitieren.</t>
  </si>
  <si>
    <t>Wir von Klingenberg-IT freuen uns auf Ihr Feedback. Veröffentlichen Sie doch eine Google Rezension in unserem Profil.</t>
  </si>
  <si>
    <t>Google Rezensionslink</t>
  </si>
  <si>
    <t>oder einfach den nachstehenden QR Code mit dem Handy scannen …. (QR Scanner verwenden / Foto könnte auch klappen).</t>
  </si>
  <si>
    <t>Alle Mitarbeiter erhalten 2550,- € Gehalt; nur Kollege / Kollegin Schmidt erhält</t>
  </si>
  <si>
    <t>Alle Mitarbeiter erhalten 2550,- € Gehalt; nur die Kollegen Schmidt und Meier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</si>
</sst>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_-* #,##0.00\ &quot;DM&quot;_-;\-* #,##0.00\ &quot;DM&quot;_-;_-* &quot;-&quot;??\ &quot;DM&quot;_-;_-@_-"/>
    <numFmt numFmtId="165" formatCode="#,##0.00\ [$€];[Red]\-#,##0.00\ [$€]"/>
    <numFmt numFmtId="166" formatCode="_-* #,##0.00\ [$€-407]_-;\-* #,##0.00\ [$€-407]_-;_-* &quot;-&quot;??\ [$€-407]_-;_-@_-"/>
    <numFmt numFmtId="167" formatCode="0.0"/>
    <numFmt numFmtId="168" formatCode="_(&quot;$&quot;* #,##0.00_);_(&quot;$&quot;* \(#,##0.00\);_(&quot;$&quot;* &quot;-&quot;??_);_(@_)"/>
    <numFmt numFmtId="169" formatCode="&quot;€&quot;\ #,##0.00\ ;[Red]\-&quot;€&quot;\ #,##0.00"/>
    <numFmt numFmtId="170" formatCode="&quot;$&quot;#,##0_);\(&quot;$&quot;#,##0\)"/>
  </numFmts>
  <fonts count="32" x14ac:knownFonts="1">
    <font>
      <sz val="11"/>
      <color theme="1"/>
      <name val="Calibri"/>
      <family val="2"/>
      <scheme val="minor"/>
    </font>
    <font>
      <sz val="11"/>
      <color theme="1"/>
      <name val="Calibri"/>
      <family val="2"/>
      <scheme val="minor"/>
    </font>
    <font>
      <b/>
      <sz val="11"/>
      <color theme="1"/>
      <name val="Calibri"/>
      <family val="2"/>
      <scheme val="minor"/>
    </font>
    <font>
      <sz val="16"/>
      <name val="Arial"/>
      <family val="2"/>
    </font>
    <font>
      <sz val="16"/>
      <color indexed="10"/>
      <name val="Arial"/>
      <family val="2"/>
    </font>
    <font>
      <sz val="10"/>
      <name val="Times New Roman"/>
      <family val="1"/>
    </font>
    <font>
      <sz val="10"/>
      <name val="Arial"/>
      <family val="2"/>
    </font>
    <font>
      <b/>
      <sz val="10"/>
      <name val="Arial"/>
      <family val="2"/>
    </font>
    <font>
      <u/>
      <sz val="10"/>
      <color indexed="12"/>
      <name val="Arial"/>
      <family val="2"/>
    </font>
    <font>
      <u/>
      <sz val="10"/>
      <color indexed="9"/>
      <name val="Arial"/>
      <family val="2"/>
    </font>
    <font>
      <i/>
      <sz val="11"/>
      <color theme="1"/>
      <name val="Calibri"/>
      <family val="2"/>
      <scheme val="minor"/>
    </font>
    <font>
      <sz val="10"/>
      <color rgb="FF000000"/>
      <name val="Segoe UI"/>
      <family val="2"/>
    </font>
    <font>
      <sz val="8"/>
      <color rgb="FF363636"/>
      <name val="Segoe UI"/>
      <family val="2"/>
    </font>
    <font>
      <sz val="8"/>
      <color rgb="FF363636"/>
      <name val="Segoe UI"/>
      <family val="2"/>
    </font>
    <font>
      <sz val="8"/>
      <color rgb="FF000000"/>
      <name val="Segoe UI"/>
      <family val="2"/>
    </font>
    <font>
      <sz val="10"/>
      <color rgb="FFFF0000"/>
      <name val="Arial"/>
      <family val="2"/>
    </font>
    <font>
      <b/>
      <sz val="8"/>
      <color rgb="FF363636"/>
      <name val="Segoe UI"/>
      <family val="2"/>
    </font>
    <font>
      <sz val="8"/>
      <color theme="1"/>
      <name val="Calibri"/>
      <family val="2"/>
      <scheme val="minor"/>
    </font>
    <font>
      <b/>
      <strike/>
      <sz val="8"/>
      <color theme="1"/>
      <name val="Calibri"/>
      <family val="2"/>
      <scheme val="minor"/>
    </font>
    <font>
      <b/>
      <sz val="8"/>
      <color theme="1"/>
      <name val="Calibri"/>
      <family val="2"/>
      <scheme val="minor"/>
    </font>
    <font>
      <sz val="12"/>
      <color theme="1"/>
      <name val="Lato"/>
      <family val="2"/>
    </font>
    <font>
      <b/>
      <sz val="12"/>
      <color theme="1"/>
      <name val="Lato"/>
      <family val="2"/>
    </font>
    <font>
      <sz val="12"/>
      <name val="Times New Roman"/>
      <family val="1"/>
    </font>
    <font>
      <b/>
      <sz val="18"/>
      <name val="Times New Roman"/>
      <family val="1"/>
    </font>
    <font>
      <sz val="16"/>
      <name val="Times New Roman"/>
      <family val="1"/>
    </font>
    <font>
      <sz val="10"/>
      <name val="Courier"/>
      <family val="3"/>
    </font>
    <font>
      <sz val="9"/>
      <color indexed="10"/>
      <name val="Arial"/>
      <family val="2"/>
    </font>
    <font>
      <b/>
      <sz val="13"/>
      <name val="Arial"/>
      <family val="2"/>
    </font>
    <font>
      <b/>
      <sz val="11"/>
      <color theme="0"/>
      <name val="Calibri"/>
      <family val="2"/>
      <scheme val="minor"/>
    </font>
    <font>
      <sz val="11"/>
      <color rgb="FFFF0000"/>
      <name val="Calibri"/>
      <family val="2"/>
      <scheme val="minor"/>
    </font>
    <font>
      <b/>
      <i/>
      <sz val="10"/>
      <name val="Arial"/>
      <family val="2"/>
    </font>
    <font>
      <u/>
      <sz val="11"/>
      <color theme="10"/>
      <name val="Calibri"/>
      <family val="2"/>
      <scheme val="minor"/>
    </font>
  </fonts>
  <fills count="14">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indexed="42"/>
        <bgColor indexed="64"/>
      </patternFill>
    </fill>
    <fill>
      <patternFill patternType="solid">
        <fgColor indexed="48"/>
        <bgColor indexed="64"/>
      </patternFill>
    </fill>
    <fill>
      <patternFill patternType="solid">
        <fgColor rgb="FFFFC000"/>
        <bgColor indexed="64"/>
      </patternFill>
    </fill>
    <fill>
      <patternFill patternType="solid">
        <fgColor theme="9"/>
        <bgColor indexed="64"/>
      </patternFill>
    </fill>
    <fill>
      <patternFill patternType="solid">
        <fgColor rgb="FFFF0000"/>
        <bgColor indexed="64"/>
      </patternFill>
    </fill>
    <fill>
      <patternFill patternType="solid">
        <fgColor rgb="FFECF0F5"/>
        <bgColor indexed="64"/>
      </patternFill>
    </fill>
    <fill>
      <patternFill patternType="solid">
        <fgColor rgb="FF53D82A"/>
        <bgColor indexed="64"/>
      </patternFill>
    </fill>
    <fill>
      <patternFill patternType="solid">
        <fgColor rgb="FF00B050"/>
        <bgColor indexed="64"/>
      </patternFill>
    </fill>
    <fill>
      <patternFill patternType="solid">
        <fgColor theme="4"/>
        <bgColor theme="4"/>
      </patternFill>
    </fill>
    <fill>
      <patternFill patternType="solid">
        <fgColor theme="0" tint="-0.14999847407452621"/>
        <bgColor theme="0" tint="-0.14999847407452621"/>
      </patternFill>
    </fill>
  </fills>
  <borders count="29">
    <border>
      <left/>
      <right/>
      <top/>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ck">
        <color indexed="64"/>
      </left>
      <right/>
      <top/>
      <bottom/>
      <diagonal/>
    </border>
    <border>
      <left style="thick">
        <color indexed="64"/>
      </left>
      <right style="thick">
        <color indexed="64"/>
      </right>
      <top style="thick">
        <color indexed="64"/>
      </top>
      <bottom style="thick">
        <color indexed="64"/>
      </bottom>
      <diagonal/>
    </border>
    <border>
      <left/>
      <right/>
      <top style="thick">
        <color indexed="64"/>
      </top>
      <bottom/>
      <diagonal/>
    </border>
    <border>
      <left style="thick">
        <color indexed="64"/>
      </left>
      <right style="thick">
        <color indexed="64"/>
      </right>
      <top/>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bottom/>
      <diagonal/>
    </border>
    <border>
      <left/>
      <right style="thick">
        <color indexed="64"/>
      </right>
      <top style="thick">
        <color indexed="64"/>
      </top>
      <bottom/>
      <diagonal/>
    </border>
    <border>
      <left style="thick">
        <color indexed="64"/>
      </left>
      <right/>
      <top style="thick">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bottom style="medium">
        <color theme="1"/>
      </bottom>
      <diagonal/>
    </border>
    <border>
      <left/>
      <right/>
      <top style="medium">
        <color theme="1"/>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ck">
        <color rgb="FF7030A0"/>
      </left>
      <right style="thick">
        <color rgb="FF7030A0"/>
      </right>
      <top style="thick">
        <color rgb="FF7030A0"/>
      </top>
      <bottom/>
      <diagonal/>
    </border>
    <border>
      <left style="thick">
        <color rgb="FF7030A0"/>
      </left>
      <right style="thick">
        <color rgb="FF7030A0"/>
      </right>
      <top/>
      <bottom/>
      <diagonal/>
    </border>
    <border>
      <left style="thick">
        <color rgb="FF7030A0"/>
      </left>
      <right style="thick">
        <color rgb="FF7030A0"/>
      </right>
      <top/>
      <bottom style="thick">
        <color rgb="FF7030A0"/>
      </bottom>
      <diagonal/>
    </border>
    <border>
      <left style="medium">
        <color indexed="64"/>
      </left>
      <right style="medium">
        <color indexed="64"/>
      </right>
      <top style="medium">
        <color indexed="64"/>
      </top>
      <bottom style="medium">
        <color indexed="64"/>
      </bottom>
      <diagonal/>
    </border>
  </borders>
  <cellStyleXfs count="17">
    <xf numFmtId="0" fontId="0" fillId="0" borderId="0"/>
    <xf numFmtId="0" fontId="3" fillId="0" borderId="0"/>
    <xf numFmtId="44" fontId="3" fillId="0" borderId="0" applyFont="0" applyFill="0" applyBorder="0" applyAlignment="0" applyProtection="0"/>
    <xf numFmtId="0" fontId="5" fillId="0" borderId="0"/>
    <xf numFmtId="0" fontId="6" fillId="0" borderId="0"/>
    <xf numFmtId="164" fontId="6" fillId="0" borderId="0" applyFont="0" applyFill="0" applyBorder="0" applyAlignment="0" applyProtection="0"/>
    <xf numFmtId="0" fontId="8" fillId="0" borderId="0" applyNumberFormat="0" applyFill="0" applyBorder="0" applyAlignment="0" applyProtection="0">
      <alignment vertical="top"/>
      <protection locked="0"/>
    </xf>
    <xf numFmtId="9" fontId="5" fillId="0" borderId="0" applyFont="0" applyFill="0" applyBorder="0" applyAlignment="0" applyProtection="0"/>
    <xf numFmtId="9" fontId="6" fillId="0" borderId="0" applyFont="0" applyFill="0" applyBorder="0" applyAlignment="0" applyProtection="0"/>
    <xf numFmtId="165" fontId="6" fillId="0" borderId="0" applyFont="0" applyFill="0" applyBorder="0" applyAlignment="0" applyProtection="0"/>
    <xf numFmtId="44" fontId="6" fillId="0" borderId="0" applyFont="0" applyFill="0" applyBorder="0" applyAlignment="0" applyProtection="0"/>
    <xf numFmtId="0" fontId="6" fillId="0" borderId="0" applyFont="0" applyFill="0" applyBorder="0" applyAlignment="0" applyProtection="0"/>
    <xf numFmtId="0" fontId="1" fillId="0" borderId="0"/>
    <xf numFmtId="0" fontId="25" fillId="0" borderId="0"/>
    <xf numFmtId="168" fontId="6" fillId="0" borderId="0" applyFont="0" applyFill="0" applyBorder="0" applyAlignment="0" applyProtection="0"/>
    <xf numFmtId="0" fontId="31" fillId="0" borderId="0" applyNumberFormat="0" applyFill="0" applyBorder="0" applyAlignment="0" applyProtection="0"/>
    <xf numFmtId="0" fontId="8" fillId="0" borderId="0" applyNumberFormat="0" applyFill="0" applyBorder="0" applyAlignment="0" applyProtection="0">
      <alignment vertical="top"/>
      <protection locked="0"/>
    </xf>
  </cellStyleXfs>
  <cellXfs count="134">
    <xf numFmtId="0" fontId="0" fillId="0" borderId="0" xfId="0"/>
    <xf numFmtId="0" fontId="3" fillId="0" borderId="0" xfId="1"/>
    <xf numFmtId="44" fontId="0" fillId="2" borderId="0" xfId="2" applyFont="1" applyFill="1"/>
    <xf numFmtId="0" fontId="3" fillId="0" borderId="0" xfId="1" applyAlignment="1">
      <alignment horizontal="center"/>
    </xf>
    <xf numFmtId="0" fontId="3" fillId="0" borderId="0" xfId="1" applyAlignment="1">
      <alignment wrapText="1"/>
    </xf>
    <xf numFmtId="0" fontId="6" fillId="0" borderId="0" xfId="4"/>
    <xf numFmtId="0" fontId="7" fillId="0" borderId="0" xfId="4" applyFont="1"/>
    <xf numFmtId="0" fontId="6" fillId="4" borderId="0" xfId="4" applyFill="1"/>
    <xf numFmtId="0" fontId="3" fillId="2" borderId="0" xfId="1" applyFill="1"/>
    <xf numFmtId="0" fontId="3" fillId="0" borderId="0" xfId="1" applyAlignment="1">
      <alignment wrapText="1" shrinkToFit="1"/>
    </xf>
    <xf numFmtId="0" fontId="3" fillId="2" borderId="0" xfId="1" applyFill="1" applyAlignment="1">
      <alignment wrapText="1" shrinkToFit="1"/>
    </xf>
    <xf numFmtId="0" fontId="6" fillId="5" borderId="0" xfId="4" applyFill="1"/>
    <xf numFmtId="0" fontId="9" fillId="5" borderId="0" xfId="6" applyFont="1" applyFill="1" applyAlignment="1" applyProtection="1"/>
    <xf numFmtId="0" fontId="0" fillId="3" borderId="0" xfId="0" applyFill="1"/>
    <xf numFmtId="0" fontId="2" fillId="0" borderId="0" xfId="0" applyFont="1"/>
    <xf numFmtId="0" fontId="11" fillId="0" borderId="0" xfId="0" applyFont="1" applyAlignment="1">
      <alignment vertical="center"/>
    </xf>
    <xf numFmtId="0" fontId="12" fillId="0" borderId="0" xfId="0" applyFont="1" applyAlignment="1">
      <alignment vertical="center"/>
    </xf>
    <xf numFmtId="0" fontId="14" fillId="0" borderId="0" xfId="0" applyFont="1" applyAlignment="1">
      <alignment vertical="center"/>
    </xf>
    <xf numFmtId="0" fontId="11" fillId="0" borderId="0" xfId="0" applyFont="1" applyAlignment="1">
      <alignment vertical="center" wrapText="1"/>
    </xf>
    <xf numFmtId="0" fontId="12" fillId="0" borderId="0" xfId="0" applyFont="1" applyAlignment="1">
      <alignment vertical="center" wrapText="1"/>
    </xf>
    <xf numFmtId="0" fontId="14" fillId="0" borderId="0" xfId="0" applyFont="1" applyAlignment="1">
      <alignment vertical="center" wrapText="1"/>
    </xf>
    <xf numFmtId="0" fontId="0" fillId="0" borderId="0" xfId="0" applyAlignment="1">
      <alignment wrapText="1"/>
    </xf>
    <xf numFmtId="0" fontId="13" fillId="0" borderId="0" xfId="0" applyFont="1" applyAlignment="1">
      <alignment vertical="center"/>
    </xf>
    <xf numFmtId="0" fontId="0" fillId="7" borderId="0" xfId="0" applyFill="1"/>
    <xf numFmtId="0" fontId="0" fillId="7" borderId="0" xfId="0" applyFill="1" applyAlignment="1">
      <alignment horizontal="center"/>
    </xf>
    <xf numFmtId="0" fontId="12" fillId="0" borderId="0" xfId="0" applyFont="1" applyAlignment="1">
      <alignment horizontal="left" vertical="center" wrapText="1"/>
    </xf>
    <xf numFmtId="0" fontId="13" fillId="0" borderId="0" xfId="0" applyFont="1" applyAlignment="1">
      <alignment horizontal="left" vertical="center" wrapText="1"/>
    </xf>
    <xf numFmtId="0" fontId="0" fillId="0" borderId="0" xfId="0" applyAlignment="1">
      <alignment horizontal="center"/>
    </xf>
    <xf numFmtId="0" fontId="0" fillId="3" borderId="0" xfId="0" applyFill="1" applyAlignment="1">
      <alignment horizontal="center"/>
    </xf>
    <xf numFmtId="0" fontId="0" fillId="8" borderId="0" xfId="0" applyFill="1"/>
    <xf numFmtId="0" fontId="0" fillId="3" borderId="0" xfId="0" applyFill="1" applyAlignment="1">
      <alignment wrapText="1"/>
    </xf>
    <xf numFmtId="0" fontId="7" fillId="7" borderId="0" xfId="4" applyFont="1" applyFill="1"/>
    <xf numFmtId="0" fontId="7" fillId="3" borderId="0" xfId="4" applyFont="1" applyFill="1"/>
    <xf numFmtId="0" fontId="15" fillId="0" borderId="0" xfId="4" applyFont="1"/>
    <xf numFmtId="0" fontId="7" fillId="7" borderId="0" xfId="4" applyFont="1" applyFill="1" applyAlignment="1">
      <alignment horizontal="left"/>
    </xf>
    <xf numFmtId="0" fontId="7" fillId="3" borderId="0" xfId="4" applyFont="1" applyFill="1" applyAlignment="1">
      <alignment horizontal="left"/>
    </xf>
    <xf numFmtId="0" fontId="13" fillId="0" borderId="0" xfId="0" applyFont="1" applyAlignment="1">
      <alignment vertical="center" wrapText="1"/>
    </xf>
    <xf numFmtId="0" fontId="16" fillId="0" borderId="0" xfId="0" applyFont="1" applyAlignment="1">
      <alignment wrapText="1"/>
    </xf>
    <xf numFmtId="0" fontId="20" fillId="9" borderId="4" xfId="0" applyFont="1" applyFill="1" applyBorder="1"/>
    <xf numFmtId="0" fontId="21" fillId="10" borderId="4" xfId="0" applyFont="1" applyFill="1" applyBorder="1" applyAlignment="1">
      <alignment horizontal="center"/>
    </xf>
    <xf numFmtId="0" fontId="2" fillId="0" borderId="0" xfId="0" applyFont="1" applyAlignment="1">
      <alignment wrapText="1"/>
    </xf>
    <xf numFmtId="0" fontId="6" fillId="11" borderId="0" xfId="4" applyFill="1"/>
    <xf numFmtId="0" fontId="6" fillId="0" borderId="0" xfId="4" applyAlignment="1">
      <alignment wrapText="1"/>
    </xf>
    <xf numFmtId="0" fontId="1" fillId="0" borderId="0" xfId="12"/>
    <xf numFmtId="0" fontId="1" fillId="0" borderId="3" xfId="12" applyBorder="1"/>
    <xf numFmtId="0" fontId="1" fillId="0" borderId="5" xfId="12" applyBorder="1"/>
    <xf numFmtId="0" fontId="1" fillId="0" borderId="1" xfId="12" applyBorder="1"/>
    <xf numFmtId="3" fontId="1" fillId="0" borderId="2" xfId="12" applyNumberFormat="1" applyBorder="1"/>
    <xf numFmtId="3" fontId="1" fillId="0" borderId="0" xfId="12" applyNumberFormat="1"/>
    <xf numFmtId="0" fontId="1" fillId="0" borderId="0" xfId="12" applyAlignment="1">
      <alignment wrapText="1"/>
    </xf>
    <xf numFmtId="0" fontId="10" fillId="6" borderId="0" xfId="12" applyFont="1" applyFill="1" applyAlignment="1">
      <alignment horizontal="right"/>
    </xf>
    <xf numFmtId="0" fontId="10" fillId="6" borderId="0" xfId="12" applyFont="1" applyFill="1"/>
    <xf numFmtId="0" fontId="6" fillId="3" borderId="0" xfId="4" applyFill="1"/>
    <xf numFmtId="3" fontId="1" fillId="3" borderId="2" xfId="12" applyNumberFormat="1" applyFill="1" applyBorder="1"/>
    <xf numFmtId="0" fontId="22" fillId="0" borderId="0" xfId="3" applyFont="1"/>
    <xf numFmtId="0" fontId="22" fillId="2" borderId="7" xfId="3" applyFont="1" applyFill="1" applyBorder="1"/>
    <xf numFmtId="0" fontId="22" fillId="0" borderId="8" xfId="3" applyFont="1" applyBorder="1"/>
    <xf numFmtId="0" fontId="22" fillId="2" borderId="9" xfId="3" applyFont="1" applyFill="1" applyBorder="1"/>
    <xf numFmtId="167" fontId="22" fillId="4" borderId="10" xfId="3" applyNumberFormat="1" applyFont="1" applyFill="1" applyBorder="1"/>
    <xf numFmtId="167" fontId="22" fillId="4" borderId="11" xfId="3" applyNumberFormat="1" applyFont="1" applyFill="1" applyBorder="1"/>
    <xf numFmtId="0" fontId="22" fillId="4" borderId="12" xfId="3" applyFont="1" applyFill="1" applyBorder="1"/>
    <xf numFmtId="167" fontId="22" fillId="4" borderId="13" xfId="3" applyNumberFormat="1" applyFont="1" applyFill="1" applyBorder="1"/>
    <xf numFmtId="167" fontId="22" fillId="4" borderId="0" xfId="3" applyNumberFormat="1" applyFont="1" applyFill="1"/>
    <xf numFmtId="0" fontId="22" fillId="4" borderId="6" xfId="3" applyFont="1" applyFill="1" applyBorder="1"/>
    <xf numFmtId="0" fontId="22" fillId="0" borderId="7" xfId="3" applyFont="1" applyBorder="1"/>
    <xf numFmtId="0" fontId="22" fillId="4" borderId="14" xfId="3" applyFont="1" applyFill="1" applyBorder="1"/>
    <xf numFmtId="0" fontId="22" fillId="4" borderId="8" xfId="3" applyFont="1" applyFill="1" applyBorder="1"/>
    <xf numFmtId="0" fontId="22" fillId="4" borderId="15" xfId="3" applyFont="1" applyFill="1" applyBorder="1"/>
    <xf numFmtId="167" fontId="22" fillId="2" borderId="7" xfId="3" applyNumberFormat="1" applyFont="1" applyFill="1" applyBorder="1"/>
    <xf numFmtId="167" fontId="22" fillId="2" borderId="9" xfId="3" applyNumberFormat="1" applyFont="1" applyFill="1" applyBorder="1"/>
    <xf numFmtId="0" fontId="6" fillId="0" borderId="0" xfId="13" applyFont="1"/>
    <xf numFmtId="0" fontId="6" fillId="4" borderId="0" xfId="13" applyFont="1" applyFill="1"/>
    <xf numFmtId="0" fontId="7" fillId="0" borderId="0" xfId="13" applyFont="1" applyAlignment="1">
      <alignment horizontal="right"/>
    </xf>
    <xf numFmtId="0" fontId="6" fillId="0" borderId="0" xfId="13" applyFont="1" applyAlignment="1">
      <alignment horizontal="left"/>
    </xf>
    <xf numFmtId="10" fontId="7" fillId="0" borderId="0" xfId="13" applyNumberFormat="1" applyFont="1"/>
    <xf numFmtId="0" fontId="7" fillId="0" borderId="0" xfId="4" applyFont="1" applyAlignment="1">
      <alignment horizontal="right"/>
    </xf>
    <xf numFmtId="170" fontId="7" fillId="0" borderId="0" xfId="13" applyNumberFormat="1" applyFont="1"/>
    <xf numFmtId="0" fontId="6" fillId="0" borderId="0" xfId="13" applyFont="1" applyAlignment="1">
      <alignment horizontal="right"/>
    </xf>
    <xf numFmtId="0" fontId="6" fillId="4" borderId="0" xfId="13" applyFont="1" applyFill="1" applyAlignment="1">
      <alignment horizontal="right"/>
    </xf>
    <xf numFmtId="10" fontId="6" fillId="0" borderId="0" xfId="13" applyNumberFormat="1" applyFont="1" applyAlignment="1">
      <alignment horizontal="center"/>
    </xf>
    <xf numFmtId="0" fontId="26" fillId="0" borderId="0" xfId="4" applyFont="1"/>
    <xf numFmtId="0" fontId="27" fillId="0" borderId="0" xfId="13" applyFont="1" applyAlignment="1">
      <alignment horizontal="right" vertical="center"/>
    </xf>
    <xf numFmtId="0" fontId="7" fillId="7" borderId="0" xfId="4" applyFont="1" applyFill="1" applyAlignment="1">
      <alignment horizontal="center"/>
    </xf>
    <xf numFmtId="169" fontId="7" fillId="7" borderId="0" xfId="14" applyNumberFormat="1" applyFont="1" applyFill="1"/>
    <xf numFmtId="169" fontId="7" fillId="3" borderId="4" xfId="14" applyNumberFormat="1" applyFont="1" applyFill="1" applyBorder="1"/>
    <xf numFmtId="0" fontId="3" fillId="0" borderId="0" xfId="4" applyFont="1"/>
    <xf numFmtId="0" fontId="3" fillId="0" borderId="4" xfId="4" applyFont="1" applyBorder="1"/>
    <xf numFmtId="0" fontId="3" fillId="0" borderId="4" xfId="4" applyFont="1" applyBorder="1" applyAlignment="1">
      <alignment wrapText="1"/>
    </xf>
    <xf numFmtId="166" fontId="3" fillId="2" borderId="4" xfId="4" applyNumberFormat="1" applyFont="1" applyFill="1" applyBorder="1"/>
    <xf numFmtId="0" fontId="29" fillId="0" borderId="0" xfId="0" applyFont="1"/>
    <xf numFmtId="0" fontId="0" fillId="0" borderId="1" xfId="0" applyBorder="1"/>
    <xf numFmtId="0" fontId="0" fillId="0" borderId="16" xfId="0" applyBorder="1" applyAlignment="1">
      <alignment wrapText="1"/>
    </xf>
    <xf numFmtId="0" fontId="0" fillId="0" borderId="5" xfId="0" applyBorder="1" applyAlignment="1">
      <alignment wrapText="1"/>
    </xf>
    <xf numFmtId="0" fontId="0" fillId="7" borderId="17" xfId="0" applyFill="1" applyBorder="1"/>
    <xf numFmtId="0" fontId="0" fillId="3" borderId="18" xfId="0" applyFill="1" applyBorder="1"/>
    <xf numFmtId="0" fontId="0" fillId="0" borderId="18" xfId="0" applyBorder="1"/>
    <xf numFmtId="0" fontId="0" fillId="7" borderId="3" xfId="0" applyFill="1" applyBorder="1"/>
    <xf numFmtId="0" fontId="0" fillId="0" borderId="19" xfId="0" applyBorder="1"/>
    <xf numFmtId="0" fontId="0" fillId="0" borderId="2" xfId="0" applyBorder="1"/>
    <xf numFmtId="0" fontId="0" fillId="7" borderId="17" xfId="0" applyFill="1" applyBorder="1" applyAlignment="1">
      <alignment horizontal="center"/>
    </xf>
    <xf numFmtId="0" fontId="0" fillId="7" borderId="3" xfId="0" applyFill="1" applyBorder="1" applyAlignment="1">
      <alignment horizontal="center"/>
    </xf>
    <xf numFmtId="0" fontId="0" fillId="13" borderId="0" xfId="0" applyFill="1"/>
    <xf numFmtId="0" fontId="0" fillId="0" borderId="20" xfId="0" applyBorder="1"/>
    <xf numFmtId="0" fontId="28" fillId="12" borderId="21" xfId="0" applyFont="1" applyFill="1" applyBorder="1"/>
    <xf numFmtId="0" fontId="0" fillId="13" borderId="21" xfId="0" applyFill="1" applyBorder="1"/>
    <xf numFmtId="0" fontId="0" fillId="3" borderId="22" xfId="0" applyFill="1" applyBorder="1"/>
    <xf numFmtId="0" fontId="0" fillId="3" borderId="23" xfId="0" applyFill="1" applyBorder="1"/>
    <xf numFmtId="0" fontId="0" fillId="3" borderId="24" xfId="0" applyFill="1" applyBorder="1"/>
    <xf numFmtId="0" fontId="0" fillId="3" borderId="4" xfId="0" applyFill="1" applyBorder="1"/>
    <xf numFmtId="49" fontId="20" fillId="9" borderId="4" xfId="0" applyNumberFormat="1" applyFont="1" applyFill="1" applyBorder="1"/>
    <xf numFmtId="0" fontId="20" fillId="9" borderId="4" xfId="0" applyFont="1" applyFill="1" applyBorder="1" applyAlignment="1">
      <alignment horizontal="center"/>
    </xf>
    <xf numFmtId="0" fontId="28" fillId="12" borderId="21" xfId="0" applyFont="1" applyFill="1" applyBorder="1" applyAlignment="1">
      <alignment horizontal="center"/>
    </xf>
    <xf numFmtId="0" fontId="28" fillId="12" borderId="0" xfId="0" applyFont="1" applyFill="1" applyAlignment="1">
      <alignment horizontal="center"/>
    </xf>
    <xf numFmtId="0" fontId="0" fillId="3" borderId="22" xfId="0" applyFill="1" applyBorder="1" applyAlignment="1">
      <alignment horizontal="center"/>
    </xf>
    <xf numFmtId="0" fontId="0" fillId="3" borderId="23" xfId="0" applyFill="1" applyBorder="1" applyAlignment="1">
      <alignment horizontal="center"/>
    </xf>
    <xf numFmtId="0" fontId="0" fillId="3" borderId="24" xfId="0" applyFill="1" applyBorder="1" applyAlignment="1">
      <alignment horizontal="center"/>
    </xf>
    <xf numFmtId="0" fontId="0" fillId="3" borderId="4" xfId="0" applyFill="1" applyBorder="1" applyAlignment="1">
      <alignment horizontal="center"/>
    </xf>
    <xf numFmtId="0" fontId="0" fillId="0" borderId="25" xfId="0" applyBorder="1"/>
    <xf numFmtId="0" fontId="0" fillId="0" borderId="26" xfId="0" applyBorder="1"/>
    <xf numFmtId="0" fontId="0" fillId="0" borderId="27" xfId="0" applyBorder="1"/>
    <xf numFmtId="14" fontId="30" fillId="0" borderId="0" xfId="4" applyNumberFormat="1" applyFont="1"/>
    <xf numFmtId="0" fontId="30" fillId="0" borderId="0" xfId="4" applyFont="1"/>
    <xf numFmtId="14" fontId="6" fillId="0" borderId="0" xfId="4" applyNumberFormat="1"/>
    <xf numFmtId="166" fontId="0" fillId="0" borderId="0" xfId="5" applyNumberFormat="1" applyFont="1"/>
    <xf numFmtId="0" fontId="0" fillId="0" borderId="0" xfId="0" applyAlignment="1">
      <alignment vertical="center"/>
    </xf>
    <xf numFmtId="0" fontId="0" fillId="3" borderId="28" xfId="0" applyFill="1" applyBorder="1"/>
    <xf numFmtId="0" fontId="8" fillId="0" borderId="0" xfId="6" applyAlignment="1" applyProtection="1">
      <alignment vertical="center"/>
    </xf>
    <xf numFmtId="0" fontId="8" fillId="0" borderId="0" xfId="16" applyAlignment="1" applyProtection="1">
      <alignment vertical="center"/>
    </xf>
    <xf numFmtId="0" fontId="3" fillId="2" borderId="0" xfId="1" applyFill="1" applyAlignment="1">
      <alignment horizontal="center"/>
    </xf>
    <xf numFmtId="0" fontId="21" fillId="10" borderId="4" xfId="0" applyFont="1" applyFill="1" applyBorder="1" applyAlignment="1">
      <alignment horizontal="left"/>
    </xf>
    <xf numFmtId="0" fontId="23" fillId="0" borderId="0" xfId="3" applyFont="1" applyAlignment="1">
      <alignment horizontal="center"/>
    </xf>
    <xf numFmtId="0" fontId="22" fillId="0" borderId="6" xfId="3" applyFont="1" applyBorder="1" applyAlignment="1">
      <alignment horizontal="left"/>
    </xf>
    <xf numFmtId="0" fontId="22" fillId="0" borderId="0" xfId="3" applyFont="1" applyAlignment="1">
      <alignment horizontal="left"/>
    </xf>
    <xf numFmtId="0" fontId="24" fillId="0" borderId="0" xfId="3" applyFont="1" applyAlignment="1">
      <alignment horizontal="center"/>
    </xf>
  </cellXfs>
  <cellStyles count="17">
    <cellStyle name="Euro" xfId="2" xr:uid="{315449F3-6281-4803-8754-AFFB4DCB9890}"/>
    <cellStyle name="Euro 2" xfId="9" xr:uid="{73BB6C6A-1999-434F-A5BC-151523850F2C}"/>
    <cellStyle name="Euro 3" xfId="10" xr:uid="{360B1186-FCD3-4355-B241-498345996A23}"/>
    <cellStyle name="Link" xfId="6" builtinId="8"/>
    <cellStyle name="Link 2" xfId="15" xr:uid="{8751E9B0-CBDC-43B1-BB46-65F4F9CD9161}"/>
    <cellStyle name="Link 2 2" xfId="16" xr:uid="{9C5D4310-2F41-4919-8C48-2FFCCFABD781}"/>
    <cellStyle name="Normal_IF LOGIC" xfId="13" xr:uid="{91BB4709-9205-4EE4-AD7D-F4B2CA546F3B}"/>
    <cellStyle name="Prozent 2" xfId="7" xr:uid="{346BF68A-E34D-4DF2-888E-61226CF8C704}"/>
    <cellStyle name="Prozent 3" xfId="8" xr:uid="{DA16B2F6-1701-4470-8448-9BE9AACB78E3}"/>
    <cellStyle name="Standard" xfId="0" builtinId="0"/>
    <cellStyle name="Standard 2" xfId="1" xr:uid="{98D7BB42-09BF-4B81-9806-D8AFDBA8DA31}"/>
    <cellStyle name="Standard 2 2" xfId="4" xr:uid="{69E1655D-0A9C-40DD-A679-36210F3F963D}"/>
    <cellStyle name="Standard 3" xfId="3" xr:uid="{FEE48579-52C7-4B7C-864E-062C1E995CF4}"/>
    <cellStyle name="Standard 4" xfId="12" xr:uid="{A4C9EB51-BD1D-4BF2-B078-FEEE81E751F7}"/>
    <cellStyle name="Währung 2" xfId="5" xr:uid="{98B04BD2-BB3C-498E-87C7-FEB8DF60D7D7}"/>
    <cellStyle name="Währung 3" xfId="14" xr:uid="{473BDABF-F467-4F92-BCCE-79F48D0EF22D}"/>
    <cellStyle name="Zahl" xfId="11" xr:uid="{F10C70D7-9587-4BB2-A5C4-169340B378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600892</xdr:colOff>
      <xdr:row>5</xdr:row>
      <xdr:rowOff>178526</xdr:rowOff>
    </xdr:from>
    <xdr:to>
      <xdr:col>0</xdr:col>
      <xdr:colOff>1393372</xdr:colOff>
      <xdr:row>10</xdr:row>
      <xdr:rowOff>56606</xdr:rowOff>
    </xdr:to>
    <xdr:pic>
      <xdr:nvPicPr>
        <xdr:cNvPr id="2" name="Grafik 1">
          <a:extLst>
            <a:ext uri="{FF2B5EF4-FFF2-40B4-BE49-F238E27FC236}">
              <a16:creationId xmlns:a16="http://schemas.microsoft.com/office/drawing/2014/main" id="{7337AB03-F4C2-40CC-B253-53917ECC09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0892" y="1092926"/>
          <a:ext cx="792480" cy="792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600892</xdr:colOff>
      <xdr:row>12</xdr:row>
      <xdr:rowOff>178526</xdr:rowOff>
    </xdr:from>
    <xdr:to>
      <xdr:col>0</xdr:col>
      <xdr:colOff>1393372</xdr:colOff>
      <xdr:row>17</xdr:row>
      <xdr:rowOff>56606</xdr:rowOff>
    </xdr:to>
    <xdr:pic>
      <xdr:nvPicPr>
        <xdr:cNvPr id="2" name="Grafik 1">
          <a:extLst>
            <a:ext uri="{FF2B5EF4-FFF2-40B4-BE49-F238E27FC236}">
              <a16:creationId xmlns:a16="http://schemas.microsoft.com/office/drawing/2014/main" id="{D68B702C-84CF-4A94-A007-0BBB14E2F8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0892" y="2373086"/>
          <a:ext cx="792480" cy="7924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61420</xdr:colOff>
      <xdr:row>0</xdr:row>
      <xdr:rowOff>93280</xdr:rowOff>
    </xdr:from>
    <xdr:to>
      <xdr:col>6</xdr:col>
      <xdr:colOff>173420</xdr:colOff>
      <xdr:row>4</xdr:row>
      <xdr:rowOff>61420</xdr:rowOff>
    </xdr:to>
    <xdr:sp macro="" textlink="">
      <xdr:nvSpPr>
        <xdr:cNvPr id="3" name="Text 6">
          <a:extLst>
            <a:ext uri="{FF2B5EF4-FFF2-40B4-BE49-F238E27FC236}">
              <a16:creationId xmlns:a16="http://schemas.microsoft.com/office/drawing/2014/main" id="{2DCC6DD9-5CB7-45D5-93E5-60C2EC070737}"/>
            </a:ext>
          </a:extLst>
        </xdr:cNvPr>
        <xdr:cNvSpPr txBox="1">
          <a:spLocks noChangeArrowheads="1"/>
        </xdr:cNvSpPr>
      </xdr:nvSpPr>
      <xdr:spPr bwMode="auto">
        <a:xfrm>
          <a:off x="61420" y="93280"/>
          <a:ext cx="5982028" cy="793202"/>
        </a:xfrm>
        <a:prstGeom prst="rect">
          <a:avLst/>
        </a:prstGeom>
        <a:solidFill>
          <a:srgbClr val="FFFFFF"/>
        </a:solidFill>
        <a:ln w="9525">
          <a:solidFill>
            <a:srgbClr val="000000"/>
          </a:solidFill>
          <a:miter lim="800000"/>
          <a:headEnd/>
          <a:tailEnd/>
        </a:ln>
        <a:effectLst>
          <a:outerShdw dist="35921" dir="2700000" algn="ctr" rotWithShape="0">
            <a:srgbClr val="000000"/>
          </a:outerShdw>
        </a:effectLst>
      </xdr:spPr>
      <xdr:txBody>
        <a:bodyPr vertOverflow="clip" wrap="square" lIns="27432" tIns="22860" rIns="0" bIns="22860" anchor="ctr" upright="1"/>
        <a:lstStyle/>
        <a:p>
          <a:pPr algn="l" rtl="0">
            <a:defRPr sz="1000"/>
          </a:pPr>
          <a:r>
            <a:rPr lang="de-DE" sz="1000" b="1" i="0" u="none" strike="noStrike" baseline="0">
              <a:solidFill>
                <a:srgbClr val="000000"/>
              </a:solidFill>
              <a:latin typeface="Helvetica"/>
              <a:cs typeface="Helvetica"/>
            </a:rPr>
            <a:t>Prämienvereinbarung für Sales-Agents</a:t>
          </a:r>
        </a:p>
        <a:p>
          <a:pPr algn="l" rtl="0">
            <a:defRPr sz="1000"/>
          </a:pPr>
          <a:r>
            <a:rPr lang="de-DE" sz="1000" b="1" i="0" u="none" strike="noStrike" baseline="0">
              <a:solidFill>
                <a:srgbClr val="000000"/>
              </a:solidFill>
              <a:latin typeface="Helvetica"/>
              <a:cs typeface="Helvetica"/>
            </a:rPr>
            <a:t>VERSCHACHTELTES WENN:</a:t>
          </a:r>
        </a:p>
        <a:p>
          <a:pPr algn="l" rtl="0">
            <a:defRPr sz="1000"/>
          </a:pPr>
          <a:r>
            <a:rPr lang="de-DE" sz="1000" b="1" i="0" u="none" strike="noStrike" baseline="0">
              <a:solidFill>
                <a:srgbClr val="000000"/>
              </a:solidFill>
              <a:latin typeface="Helvetica"/>
              <a:cs typeface="Helvetica"/>
            </a:rPr>
            <a:t>Wenn die Bruttoumsätze höher als €10.000 sind, gewähren Sie die 7%-Prämie. Wenn die  Anzahl der Monate höher ist als 4 gewähren Sie die 7%-Prämie, ansonsten gewähren Sie die  3%-Prämie.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61420</xdr:colOff>
      <xdr:row>0</xdr:row>
      <xdr:rowOff>93280</xdr:rowOff>
    </xdr:from>
    <xdr:to>
      <xdr:col>6</xdr:col>
      <xdr:colOff>173420</xdr:colOff>
      <xdr:row>4</xdr:row>
      <xdr:rowOff>61420</xdr:rowOff>
    </xdr:to>
    <xdr:sp macro="" textlink="">
      <xdr:nvSpPr>
        <xdr:cNvPr id="2" name="Text 6">
          <a:extLst>
            <a:ext uri="{FF2B5EF4-FFF2-40B4-BE49-F238E27FC236}">
              <a16:creationId xmlns:a16="http://schemas.microsoft.com/office/drawing/2014/main" id="{BB590D9C-65A0-42E5-BEFC-6F7043E0E105}"/>
            </a:ext>
          </a:extLst>
        </xdr:cNvPr>
        <xdr:cNvSpPr txBox="1">
          <a:spLocks noChangeArrowheads="1"/>
        </xdr:cNvSpPr>
      </xdr:nvSpPr>
      <xdr:spPr bwMode="auto">
        <a:xfrm>
          <a:off x="61420" y="93280"/>
          <a:ext cx="5979400" cy="791100"/>
        </a:xfrm>
        <a:prstGeom prst="rect">
          <a:avLst/>
        </a:prstGeom>
        <a:solidFill>
          <a:srgbClr val="FFFFFF"/>
        </a:solidFill>
        <a:ln w="9525">
          <a:solidFill>
            <a:srgbClr val="000000"/>
          </a:solidFill>
          <a:miter lim="800000"/>
          <a:headEnd/>
          <a:tailEnd/>
        </a:ln>
        <a:effectLst>
          <a:outerShdw dist="35921" dir="2700000" algn="ctr" rotWithShape="0">
            <a:srgbClr val="000000"/>
          </a:outerShdw>
        </a:effectLst>
      </xdr:spPr>
      <xdr:txBody>
        <a:bodyPr vertOverflow="clip" wrap="square" lIns="27432" tIns="22860" rIns="0" bIns="22860" anchor="ctr" upright="1"/>
        <a:lstStyle/>
        <a:p>
          <a:pPr algn="l" rtl="0">
            <a:defRPr sz="1000"/>
          </a:pPr>
          <a:r>
            <a:rPr lang="de-DE" sz="1000" b="1" i="0" u="none" strike="noStrike" baseline="0">
              <a:solidFill>
                <a:srgbClr val="000000"/>
              </a:solidFill>
              <a:latin typeface="Helvetica"/>
              <a:cs typeface="Helvetica"/>
            </a:rPr>
            <a:t>Prämienvereinbarung für Sales-Agents</a:t>
          </a:r>
        </a:p>
        <a:p>
          <a:pPr algn="l" rtl="0">
            <a:defRPr sz="1000"/>
          </a:pPr>
          <a:r>
            <a:rPr lang="de-DE" sz="1000" b="1" i="0" u="none" strike="noStrike" baseline="0">
              <a:solidFill>
                <a:srgbClr val="000000"/>
              </a:solidFill>
              <a:latin typeface="Helvetica"/>
              <a:cs typeface="Helvetica"/>
            </a:rPr>
            <a:t>VERSCHACHTELTES WENN:</a:t>
          </a:r>
        </a:p>
        <a:p>
          <a:pPr algn="l" rtl="0">
            <a:defRPr sz="1000"/>
          </a:pPr>
          <a:r>
            <a:rPr lang="de-DE" sz="1000" b="1" i="0" u="none" strike="noStrike" baseline="0">
              <a:solidFill>
                <a:srgbClr val="000000"/>
              </a:solidFill>
              <a:latin typeface="Helvetica"/>
              <a:cs typeface="Helvetica"/>
            </a:rPr>
            <a:t>Wenn die Bruttoumsätze höher als €10.000 sind, gewähren Sie die 7%-Prämie. Wenn die  Anzahl der Monate höher ist als 4 gewähren Sie die 7%-Prämie, ansonsten gewähren Sie die  3%-Prämie.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31531</xdr:colOff>
      <xdr:row>0</xdr:row>
      <xdr:rowOff>26277</xdr:rowOff>
    </xdr:from>
    <xdr:to>
      <xdr:col>7</xdr:col>
      <xdr:colOff>336332</xdr:colOff>
      <xdr:row>4</xdr:row>
      <xdr:rowOff>42042</xdr:rowOff>
    </xdr:to>
    <xdr:sp macro="" textlink="">
      <xdr:nvSpPr>
        <xdr:cNvPr id="2" name="Text 2">
          <a:extLst>
            <a:ext uri="{FF2B5EF4-FFF2-40B4-BE49-F238E27FC236}">
              <a16:creationId xmlns:a16="http://schemas.microsoft.com/office/drawing/2014/main" id="{6405CC35-A350-4EF3-83AA-D99E1429FB96}"/>
            </a:ext>
          </a:extLst>
        </xdr:cNvPr>
        <xdr:cNvSpPr txBox="1">
          <a:spLocks noChangeArrowheads="1"/>
        </xdr:cNvSpPr>
      </xdr:nvSpPr>
      <xdr:spPr bwMode="auto">
        <a:xfrm>
          <a:off x="31531" y="26277"/>
          <a:ext cx="6385035" cy="751489"/>
        </a:xfrm>
        <a:prstGeom prst="rect">
          <a:avLst/>
        </a:prstGeom>
        <a:solidFill>
          <a:srgbClr val="FFFFFF"/>
        </a:solidFill>
        <a:ln w="9525">
          <a:solidFill>
            <a:srgbClr val="000000"/>
          </a:solidFill>
          <a:miter lim="800000"/>
          <a:headEnd/>
          <a:tailEnd/>
        </a:ln>
        <a:effectLst>
          <a:outerShdw dist="35921" dir="2700000" algn="ctr" rotWithShape="0">
            <a:srgbClr val="000000"/>
          </a:outerShdw>
        </a:effectLst>
      </xdr:spPr>
      <xdr:txBody>
        <a:bodyPr vertOverflow="clip" wrap="square" lIns="27432" tIns="22860" rIns="0" bIns="22860" anchor="ctr" upright="1"/>
        <a:lstStyle/>
        <a:p>
          <a:pPr algn="l" rtl="0">
            <a:defRPr sz="1000"/>
          </a:pPr>
          <a:r>
            <a:rPr lang="de-DE" sz="1000" b="1" i="0" u="none" strike="noStrike" baseline="0">
              <a:solidFill>
                <a:srgbClr val="000000"/>
              </a:solidFill>
              <a:latin typeface="Helvetica"/>
              <a:cs typeface="Helvetica"/>
            </a:rPr>
            <a:t>Prämienvereinbarung für Sales-Agents</a:t>
          </a:r>
        </a:p>
        <a:p>
          <a:pPr algn="l" rtl="0">
            <a:defRPr sz="1000"/>
          </a:pPr>
          <a:r>
            <a:rPr lang="de-DE" sz="1000" b="1" i="0" u="none" strike="noStrike" baseline="0">
              <a:solidFill>
                <a:srgbClr val="000000"/>
              </a:solidFill>
              <a:latin typeface="Helvetica"/>
              <a:cs typeface="Helvetica"/>
            </a:rPr>
            <a:t>WENN/UND:</a:t>
          </a:r>
        </a:p>
        <a:p>
          <a:pPr algn="l" rtl="0">
            <a:defRPr sz="1000"/>
          </a:pPr>
          <a:r>
            <a:rPr lang="de-DE" sz="1000" b="1" i="0" u="none" strike="noStrike" baseline="0">
              <a:solidFill>
                <a:srgbClr val="000000"/>
              </a:solidFill>
              <a:latin typeface="Helvetica"/>
              <a:cs typeface="Helvetica"/>
            </a:rPr>
            <a:t>Wenn die Bruttoumsätze höher sind als  €10.000, </a:t>
          </a:r>
          <a:r>
            <a:rPr lang="de-DE" sz="1000" b="1" i="1" u="none" strike="noStrike" baseline="0">
              <a:solidFill>
                <a:srgbClr val="FF0000"/>
              </a:solidFill>
              <a:latin typeface="Helvetica"/>
              <a:cs typeface="Helvetica"/>
            </a:rPr>
            <a:t>UND</a:t>
          </a:r>
          <a:r>
            <a:rPr lang="de-DE" sz="1000" b="1" i="0" u="none" strike="noStrike" baseline="0">
              <a:solidFill>
                <a:srgbClr val="000000"/>
              </a:solidFill>
              <a:latin typeface="Helvetica"/>
              <a:cs typeface="Helvetica"/>
            </a:rPr>
            <a:t> die Anzahl der Monate höher als 4, dann gewähren Sie die  7%-Prämie. Wenn beide Bedingungen nicht zutreffen, gewähren Sie die 3%-Prämie.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31531</xdr:colOff>
      <xdr:row>0</xdr:row>
      <xdr:rowOff>26277</xdr:rowOff>
    </xdr:from>
    <xdr:to>
      <xdr:col>7</xdr:col>
      <xdr:colOff>336332</xdr:colOff>
      <xdr:row>4</xdr:row>
      <xdr:rowOff>42042</xdr:rowOff>
    </xdr:to>
    <xdr:sp macro="" textlink="">
      <xdr:nvSpPr>
        <xdr:cNvPr id="2" name="Text 2">
          <a:extLst>
            <a:ext uri="{FF2B5EF4-FFF2-40B4-BE49-F238E27FC236}">
              <a16:creationId xmlns:a16="http://schemas.microsoft.com/office/drawing/2014/main" id="{4D895D27-5984-4F14-8917-8DD5AB7A6EEA}"/>
            </a:ext>
          </a:extLst>
        </xdr:cNvPr>
        <xdr:cNvSpPr txBox="1">
          <a:spLocks noChangeArrowheads="1"/>
        </xdr:cNvSpPr>
      </xdr:nvSpPr>
      <xdr:spPr bwMode="auto">
        <a:xfrm>
          <a:off x="31531" y="26277"/>
          <a:ext cx="6377941" cy="747285"/>
        </a:xfrm>
        <a:prstGeom prst="rect">
          <a:avLst/>
        </a:prstGeom>
        <a:solidFill>
          <a:srgbClr val="FFFFFF"/>
        </a:solidFill>
        <a:ln w="9525">
          <a:solidFill>
            <a:srgbClr val="000000"/>
          </a:solidFill>
          <a:miter lim="800000"/>
          <a:headEnd/>
          <a:tailEnd/>
        </a:ln>
        <a:effectLst>
          <a:outerShdw dist="35921" dir="2700000" algn="ctr" rotWithShape="0">
            <a:srgbClr val="000000"/>
          </a:outerShdw>
        </a:effectLst>
      </xdr:spPr>
      <xdr:txBody>
        <a:bodyPr vertOverflow="clip" wrap="square" lIns="27432" tIns="22860" rIns="0" bIns="22860" anchor="ctr" upright="1"/>
        <a:lstStyle/>
        <a:p>
          <a:pPr algn="l" rtl="0">
            <a:defRPr sz="1000"/>
          </a:pPr>
          <a:r>
            <a:rPr lang="de-DE" sz="1000" b="1" i="0" u="none" strike="noStrike" baseline="0">
              <a:solidFill>
                <a:srgbClr val="000000"/>
              </a:solidFill>
              <a:latin typeface="Helvetica"/>
              <a:cs typeface="Helvetica"/>
            </a:rPr>
            <a:t>Prämienvereinbarung für Sales-Agents</a:t>
          </a:r>
        </a:p>
        <a:p>
          <a:pPr algn="l" rtl="0">
            <a:defRPr sz="1000"/>
          </a:pPr>
          <a:r>
            <a:rPr lang="de-DE" sz="1000" b="1" i="0" u="none" strike="noStrike" baseline="0">
              <a:solidFill>
                <a:srgbClr val="000000"/>
              </a:solidFill>
              <a:latin typeface="Helvetica"/>
              <a:cs typeface="Helvetica"/>
            </a:rPr>
            <a:t>WENN/UND:</a:t>
          </a:r>
        </a:p>
        <a:p>
          <a:pPr algn="l" rtl="0">
            <a:defRPr sz="1000"/>
          </a:pPr>
          <a:r>
            <a:rPr lang="de-DE" sz="1000" b="1" i="0" u="none" strike="noStrike" baseline="0">
              <a:solidFill>
                <a:srgbClr val="000000"/>
              </a:solidFill>
              <a:latin typeface="Helvetica"/>
              <a:cs typeface="Helvetica"/>
            </a:rPr>
            <a:t>Wenn die Bruttoumsätze höher sind als  €10.000, </a:t>
          </a:r>
          <a:r>
            <a:rPr lang="de-DE" sz="1000" b="1" i="1" u="none" strike="noStrike" baseline="0">
              <a:solidFill>
                <a:srgbClr val="FF0000"/>
              </a:solidFill>
              <a:latin typeface="Helvetica"/>
              <a:cs typeface="Helvetica"/>
            </a:rPr>
            <a:t>UND</a:t>
          </a:r>
          <a:r>
            <a:rPr lang="de-DE" sz="1000" b="1" i="0" u="none" strike="noStrike" baseline="0">
              <a:solidFill>
                <a:srgbClr val="000000"/>
              </a:solidFill>
              <a:latin typeface="Helvetica"/>
              <a:cs typeface="Helvetica"/>
            </a:rPr>
            <a:t> die Anzahl der Monate höher als 4, dann gewähren Sie die  7%-Prämie. Wenn beide Bedingungen nicht zutreffen, gewähren Sie die 3%-Prämie.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94593</xdr:colOff>
      <xdr:row>0</xdr:row>
      <xdr:rowOff>42042</xdr:rowOff>
    </xdr:from>
    <xdr:to>
      <xdr:col>5</xdr:col>
      <xdr:colOff>257503</xdr:colOff>
      <xdr:row>3</xdr:row>
      <xdr:rowOff>157655</xdr:rowOff>
    </xdr:to>
    <xdr:sp macro="" textlink="">
      <xdr:nvSpPr>
        <xdr:cNvPr id="2" name="Text 7">
          <a:extLst>
            <a:ext uri="{FF2B5EF4-FFF2-40B4-BE49-F238E27FC236}">
              <a16:creationId xmlns:a16="http://schemas.microsoft.com/office/drawing/2014/main" id="{830F8F9E-89D6-44F1-B968-8B0D8C1872C3}"/>
            </a:ext>
          </a:extLst>
        </xdr:cNvPr>
        <xdr:cNvSpPr txBox="1">
          <a:spLocks noChangeArrowheads="1"/>
        </xdr:cNvSpPr>
      </xdr:nvSpPr>
      <xdr:spPr bwMode="auto">
        <a:xfrm>
          <a:off x="94593" y="42042"/>
          <a:ext cx="4849210" cy="664253"/>
        </a:xfrm>
        <a:prstGeom prst="rect">
          <a:avLst/>
        </a:prstGeom>
        <a:solidFill>
          <a:srgbClr val="FFFFFF"/>
        </a:solidFill>
        <a:ln w="9525">
          <a:solidFill>
            <a:srgbClr val="000000"/>
          </a:solidFill>
          <a:miter lim="800000"/>
          <a:headEnd/>
          <a:tailEnd/>
        </a:ln>
        <a:effectLst>
          <a:outerShdw dist="35921" dir="2700000" algn="ctr" rotWithShape="0">
            <a:srgbClr val="000000"/>
          </a:outerShdw>
        </a:effectLst>
      </xdr:spPr>
      <xdr:txBody>
        <a:bodyPr vertOverflow="clip" wrap="square" lIns="27432" tIns="22860" rIns="27432" bIns="22860" anchor="ctr" upright="1"/>
        <a:lstStyle/>
        <a:p>
          <a:pPr algn="just" rtl="0">
            <a:defRPr sz="1000"/>
          </a:pPr>
          <a:r>
            <a:rPr lang="de-DE" sz="1000" b="1" i="0" u="none" strike="noStrike" baseline="0">
              <a:solidFill>
                <a:srgbClr val="000000"/>
              </a:solidFill>
              <a:latin typeface="Helvetica"/>
              <a:cs typeface="Helvetica"/>
            </a:rPr>
            <a:t>Prämienvereinbarung für Sales-Agents</a:t>
          </a:r>
        </a:p>
        <a:p>
          <a:pPr algn="just" rtl="0">
            <a:defRPr sz="1000"/>
          </a:pPr>
          <a:r>
            <a:rPr lang="de-DE" sz="1000" b="1" i="0" u="none" strike="noStrike" baseline="0">
              <a:solidFill>
                <a:srgbClr val="000000"/>
              </a:solidFill>
              <a:latin typeface="Helvetica"/>
              <a:cs typeface="Helvetica"/>
            </a:rPr>
            <a:t>WENN/ODER:</a:t>
          </a:r>
        </a:p>
        <a:p>
          <a:pPr algn="just" rtl="0">
            <a:defRPr sz="1000"/>
          </a:pPr>
          <a:r>
            <a:rPr lang="de-DE" sz="1000" b="1" i="0" u="none" strike="noStrike" baseline="0">
              <a:solidFill>
                <a:srgbClr val="000000"/>
              </a:solidFill>
              <a:latin typeface="Helvetica"/>
              <a:cs typeface="Helvetica"/>
            </a:rPr>
            <a:t>Wenn die Bruttoumsätze höher sind als €10.000, </a:t>
          </a:r>
          <a:r>
            <a:rPr lang="de-DE" sz="1000" b="1" i="1" u="none" strike="noStrike" baseline="0">
              <a:solidFill>
                <a:srgbClr val="FF0000"/>
              </a:solidFill>
              <a:latin typeface="Helvetica"/>
              <a:cs typeface="Helvetica"/>
            </a:rPr>
            <a:t>ODER</a:t>
          </a:r>
          <a:r>
            <a:rPr lang="de-DE" sz="1000" b="1" i="0" u="none" strike="noStrike" baseline="0">
              <a:solidFill>
                <a:srgbClr val="000000"/>
              </a:solidFill>
              <a:latin typeface="Helvetica"/>
              <a:cs typeface="Helvetica"/>
            </a:rPr>
            <a:t> die Anzahl der Monate höher als  4, dann gewähren Sie die 7%-Prämie, ansonsten 3%-Prämie.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94593</xdr:colOff>
      <xdr:row>0</xdr:row>
      <xdr:rowOff>42042</xdr:rowOff>
    </xdr:from>
    <xdr:to>
      <xdr:col>5</xdr:col>
      <xdr:colOff>257503</xdr:colOff>
      <xdr:row>3</xdr:row>
      <xdr:rowOff>157655</xdr:rowOff>
    </xdr:to>
    <xdr:sp macro="" textlink="">
      <xdr:nvSpPr>
        <xdr:cNvPr id="2" name="Text 7">
          <a:extLst>
            <a:ext uri="{FF2B5EF4-FFF2-40B4-BE49-F238E27FC236}">
              <a16:creationId xmlns:a16="http://schemas.microsoft.com/office/drawing/2014/main" id="{F8AA184E-5456-48F5-A770-3722AAD27441}"/>
            </a:ext>
          </a:extLst>
        </xdr:cNvPr>
        <xdr:cNvSpPr txBox="1">
          <a:spLocks noChangeArrowheads="1"/>
        </xdr:cNvSpPr>
      </xdr:nvSpPr>
      <xdr:spPr bwMode="auto">
        <a:xfrm>
          <a:off x="94593" y="42042"/>
          <a:ext cx="4855779" cy="667406"/>
        </a:xfrm>
        <a:prstGeom prst="rect">
          <a:avLst/>
        </a:prstGeom>
        <a:solidFill>
          <a:srgbClr val="FFFFFF"/>
        </a:solidFill>
        <a:ln w="9525">
          <a:solidFill>
            <a:srgbClr val="000000"/>
          </a:solidFill>
          <a:miter lim="800000"/>
          <a:headEnd/>
          <a:tailEnd/>
        </a:ln>
        <a:effectLst>
          <a:outerShdw dist="35921" dir="2700000" algn="ctr" rotWithShape="0">
            <a:srgbClr val="000000"/>
          </a:outerShdw>
        </a:effectLst>
      </xdr:spPr>
      <xdr:txBody>
        <a:bodyPr vertOverflow="clip" wrap="square" lIns="27432" tIns="22860" rIns="27432" bIns="22860" anchor="ctr" upright="1"/>
        <a:lstStyle/>
        <a:p>
          <a:pPr algn="just" rtl="0">
            <a:defRPr sz="1000"/>
          </a:pPr>
          <a:r>
            <a:rPr lang="de-DE" sz="1000" b="1" i="0" u="none" strike="noStrike" baseline="0">
              <a:solidFill>
                <a:srgbClr val="000000"/>
              </a:solidFill>
              <a:latin typeface="Helvetica"/>
              <a:cs typeface="Helvetica"/>
            </a:rPr>
            <a:t>Prämienvereinbarung für Sales-Agents</a:t>
          </a:r>
        </a:p>
        <a:p>
          <a:pPr algn="just" rtl="0">
            <a:defRPr sz="1000"/>
          </a:pPr>
          <a:r>
            <a:rPr lang="de-DE" sz="1000" b="1" i="0" u="none" strike="noStrike" baseline="0">
              <a:solidFill>
                <a:srgbClr val="000000"/>
              </a:solidFill>
              <a:latin typeface="Helvetica"/>
              <a:cs typeface="Helvetica"/>
            </a:rPr>
            <a:t>WENN/ODER:</a:t>
          </a:r>
        </a:p>
        <a:p>
          <a:pPr algn="just" rtl="0">
            <a:defRPr sz="1000"/>
          </a:pPr>
          <a:r>
            <a:rPr lang="de-DE" sz="1000" b="1" i="0" u="none" strike="noStrike" baseline="0">
              <a:solidFill>
                <a:srgbClr val="000000"/>
              </a:solidFill>
              <a:latin typeface="Helvetica"/>
              <a:cs typeface="Helvetica"/>
            </a:rPr>
            <a:t>Wenn die Bruttoumsätze höher sind als €10.000, </a:t>
          </a:r>
          <a:r>
            <a:rPr lang="de-DE" sz="1000" b="1" i="1" u="none" strike="noStrike" baseline="0">
              <a:solidFill>
                <a:srgbClr val="FF0000"/>
              </a:solidFill>
              <a:latin typeface="Helvetica"/>
              <a:cs typeface="Helvetica"/>
            </a:rPr>
            <a:t>ODER</a:t>
          </a:r>
          <a:r>
            <a:rPr lang="de-DE" sz="1000" b="1" i="0" u="none" strike="noStrike" baseline="0">
              <a:solidFill>
                <a:srgbClr val="000000"/>
              </a:solidFill>
              <a:latin typeface="Helvetica"/>
              <a:cs typeface="Helvetica"/>
            </a:rPr>
            <a:t> die Anzahl der Monate höher als  4, dann gewähren Sie die 7%-Prämie, ansonsten 3%-Prämie.</a:t>
          </a:r>
        </a:p>
      </xdr:txBody>
    </xdr:sp>
    <xdr:clientData/>
  </xdr:twoCellAnchor>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page/r/CZtuXsD09VoHEBM/review" TargetMode="Externa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g.page/r/CZtuXsD09VoHEBM/review" TargetMode="External"/></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59.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6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62.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F47AA-D0F1-437D-BD90-2BABA6B944D6}">
  <sheetPr codeName="Tabelle1"/>
  <dimension ref="A1:A15"/>
  <sheetViews>
    <sheetView tabSelected="1" zoomScale="200" zoomScaleNormal="200" workbookViewId="0">
      <selection activeCell="A6" sqref="A6"/>
    </sheetView>
  </sheetViews>
  <sheetFormatPr baseColWidth="10" defaultRowHeight="14.4" x14ac:dyDescent="0.3"/>
  <cols>
    <col min="1" max="1" width="103.88671875" bestFit="1" customWidth="1"/>
  </cols>
  <sheetData>
    <row r="1" spans="1:1" x14ac:dyDescent="0.3">
      <c r="A1" t="s">
        <v>144</v>
      </c>
    </row>
    <row r="3" spans="1:1" x14ac:dyDescent="0.3">
      <c r="A3" t="s">
        <v>145</v>
      </c>
    </row>
    <row r="4" spans="1:1" x14ac:dyDescent="0.3">
      <c r="A4" t="s">
        <v>146</v>
      </c>
    </row>
    <row r="5" spans="1:1" x14ac:dyDescent="0.3">
      <c r="A5" t="s">
        <v>152</v>
      </c>
    </row>
    <row r="7" spans="1:1" x14ac:dyDescent="0.3">
      <c r="A7" t="s">
        <v>147</v>
      </c>
    </row>
    <row r="8" spans="1:1" x14ac:dyDescent="0.3">
      <c r="A8" t="s">
        <v>148</v>
      </c>
    </row>
    <row r="9" spans="1:1" x14ac:dyDescent="0.3">
      <c r="A9" s="23" t="s">
        <v>149</v>
      </c>
    </row>
    <row r="10" spans="1:1" x14ac:dyDescent="0.3">
      <c r="A10" s="13" t="s">
        <v>150</v>
      </c>
    </row>
    <row r="11" spans="1:1" x14ac:dyDescent="0.3">
      <c r="A11" s="29" t="s">
        <v>151</v>
      </c>
    </row>
    <row r="13" spans="1:1" s="14" customFormat="1" x14ac:dyDescent="0.3">
      <c r="A13" s="14" t="s">
        <v>357</v>
      </c>
    </row>
    <row r="14" spans="1:1" s="14" customFormat="1" x14ac:dyDescent="0.3">
      <c r="A14" s="14" t="s">
        <v>358</v>
      </c>
    </row>
    <row r="15" spans="1:1" s="14" customFormat="1" x14ac:dyDescent="0.3">
      <c r="A15" s="14" t="s">
        <v>359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7C7BF-E89A-4DD5-8710-C0FBD196DDCC}">
  <sheetPr codeName="Tabelle10"/>
  <dimension ref="A1:G16"/>
  <sheetViews>
    <sheetView zoomScale="200" zoomScaleNormal="200" workbookViewId="0">
      <selection activeCell="A17" sqref="A17"/>
    </sheetView>
  </sheetViews>
  <sheetFormatPr baseColWidth="10" defaultRowHeight="14.4" x14ac:dyDescent="0.3"/>
  <cols>
    <col min="1" max="1" width="24.6640625" style="27" bestFit="1" customWidth="1"/>
    <col min="2" max="7" width="14.21875" style="27" bestFit="1" customWidth="1"/>
    <col min="8" max="16384" width="11.5546875" style="27"/>
  </cols>
  <sheetData>
    <row r="1" spans="1:7" x14ac:dyDescent="0.3">
      <c r="A1" t="s">
        <v>119</v>
      </c>
    </row>
    <row r="2" spans="1:7" x14ac:dyDescent="0.3">
      <c r="A2" t="s">
        <v>302</v>
      </c>
    </row>
    <row r="3" spans="1:7" x14ac:dyDescent="0.3">
      <c r="A3" t="s">
        <v>121</v>
      </c>
    </row>
    <row r="4" spans="1:7" x14ac:dyDescent="0.3">
      <c r="A4" t="s">
        <v>303</v>
      </c>
    </row>
    <row r="5" spans="1:7" x14ac:dyDescent="0.3">
      <c r="A5"/>
    </row>
    <row r="6" spans="1:7" x14ac:dyDescent="0.3">
      <c r="A6" t="s">
        <v>304</v>
      </c>
    </row>
    <row r="8" spans="1:7" x14ac:dyDescent="0.3">
      <c r="B8" s="27" t="s">
        <v>110</v>
      </c>
      <c r="C8" s="27" t="s">
        <v>111</v>
      </c>
      <c r="D8" s="27" t="s">
        <v>112</v>
      </c>
      <c r="E8" s="27" t="s">
        <v>113</v>
      </c>
      <c r="F8" s="27" t="s">
        <v>114</v>
      </c>
      <c r="G8" s="27" t="s">
        <v>115</v>
      </c>
    </row>
    <row r="9" spans="1:7" x14ac:dyDescent="0.3">
      <c r="A9" s="27" t="s">
        <v>116</v>
      </c>
      <c r="B9" s="24">
        <v>20</v>
      </c>
      <c r="C9" s="24">
        <v>20</v>
      </c>
      <c r="D9" s="24">
        <v>20</v>
      </c>
      <c r="E9" s="24">
        <v>20</v>
      </c>
      <c r="F9" s="24">
        <v>20</v>
      </c>
      <c r="G9" s="24">
        <v>20</v>
      </c>
    </row>
    <row r="10" spans="1:7" x14ac:dyDescent="0.3">
      <c r="A10" s="27" t="s">
        <v>117</v>
      </c>
      <c r="B10" s="24">
        <v>50</v>
      </c>
      <c r="C10" s="24">
        <v>50</v>
      </c>
      <c r="D10" s="24">
        <v>50</v>
      </c>
      <c r="E10" s="24">
        <v>50</v>
      </c>
      <c r="F10" s="24">
        <v>50</v>
      </c>
      <c r="G10" s="24">
        <v>50</v>
      </c>
    </row>
    <row r="12" spans="1:7" x14ac:dyDescent="0.3">
      <c r="A12" s="27" t="s">
        <v>120</v>
      </c>
      <c r="B12" s="27" t="b">
        <f>B9&lt;B10</f>
        <v>1</v>
      </c>
      <c r="C12" s="27" t="b">
        <f>C9&lt;=C10</f>
        <v>1</v>
      </c>
      <c r="D12" s="27" t="b">
        <f>D9=D10</f>
        <v>0</v>
      </c>
      <c r="E12" s="27" t="b">
        <f>E9&gt;=E10</f>
        <v>0</v>
      </c>
      <c r="F12" s="27" t="b">
        <f>F9&gt;F10</f>
        <v>0</v>
      </c>
      <c r="G12" s="27" t="b">
        <f>G9&lt;&gt;G10</f>
        <v>1</v>
      </c>
    </row>
    <row r="13" spans="1:7" x14ac:dyDescent="0.3">
      <c r="B13" s="27" t="str">
        <f ca="1">_xlfn.FORMULATEXT(B12)</f>
        <v>=B9&lt;B10</v>
      </c>
    </row>
    <row r="15" spans="1:7" x14ac:dyDescent="0.3">
      <c r="A15" s="27" t="s">
        <v>118</v>
      </c>
      <c r="B15" s="27" t="b">
        <f>NOT(B9&lt;B10)</f>
        <v>0</v>
      </c>
      <c r="C15" s="28" t="b">
        <f>NOT(C9&lt;=C10)</f>
        <v>0</v>
      </c>
      <c r="D15" s="28" t="b">
        <f>NOT(D9=D10)</f>
        <v>1</v>
      </c>
      <c r="E15" s="28" t="b">
        <f>NOT(E9&gt;=E10)</f>
        <v>1</v>
      </c>
      <c r="F15" s="28" t="b">
        <f>NOT(F9&gt;F10)</f>
        <v>1</v>
      </c>
      <c r="G15" s="28" t="b">
        <f>NOT(G9&lt;&gt;G10)</f>
        <v>0</v>
      </c>
    </row>
    <row r="16" spans="1:7" x14ac:dyDescent="0.3">
      <c r="B16" s="27" t="str">
        <f ca="1">_xlfn.FORMULATEXT(B15)</f>
        <v>=NICHT(B9&lt;B10)</v>
      </c>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E6E27-8BA8-4B38-A8E5-2A082E8E5D01}">
  <sheetPr codeName="Tabelle11"/>
  <dimension ref="A1:C6"/>
  <sheetViews>
    <sheetView zoomScale="200" zoomScaleNormal="200" workbookViewId="0">
      <selection activeCell="B7" sqref="B7"/>
    </sheetView>
  </sheetViews>
  <sheetFormatPr baseColWidth="10" defaultRowHeight="20.399999999999999" x14ac:dyDescent="0.35"/>
  <cols>
    <col min="1" max="1" width="11.5546875" style="1"/>
    <col min="2" max="2" width="40.77734375" style="1" bestFit="1" customWidth="1"/>
    <col min="3" max="3" width="30.6640625" style="1" customWidth="1"/>
    <col min="4" max="16384" width="11.5546875" style="1"/>
  </cols>
  <sheetData>
    <row r="1" spans="1:3" x14ac:dyDescent="0.35">
      <c r="A1" s="8">
        <v>10</v>
      </c>
      <c r="B1" s="1" t="b">
        <f>AND(A1=10,A2=20,A3=30)</f>
        <v>1</v>
      </c>
      <c r="C1" s="1" t="b">
        <f>OR(A1=10,A2=20,A3=30)</f>
        <v>1</v>
      </c>
    </row>
    <row r="2" spans="1:3" x14ac:dyDescent="0.35">
      <c r="A2" s="8">
        <v>20</v>
      </c>
      <c r="B2" s="3" t="s">
        <v>18</v>
      </c>
      <c r="C2" s="3" t="s">
        <v>17</v>
      </c>
    </row>
    <row r="3" spans="1:3" x14ac:dyDescent="0.35">
      <c r="A3" s="8">
        <v>30</v>
      </c>
    </row>
    <row r="5" spans="1:3" x14ac:dyDescent="0.35">
      <c r="B5" s="1" t="str">
        <f>IF(AND(A1=10,A2=20,A3=30),"UND - alle Werte WAHR","UND - fehlerhafter Wert!")</f>
        <v>UND - alle Werte WAHR</v>
      </c>
    </row>
    <row r="6" spans="1:3" x14ac:dyDescent="0.35">
      <c r="B6" s="1" t="str">
        <f>IF(OR(A1=10,A2=20,A3=30),"ODER - mind. ein Wert WAHR","ODER - fehlerhafter Wert!")</f>
        <v>ODER - mind. ein Wert WAHR</v>
      </c>
    </row>
  </sheetData>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C528F-3464-457D-94F1-8061DD0BF232}">
  <sheetPr codeName="Tabelle12"/>
  <dimension ref="A2:K11"/>
  <sheetViews>
    <sheetView zoomScale="200" zoomScaleNormal="200" workbookViewId="0">
      <selection activeCell="E14" sqref="E14"/>
    </sheetView>
  </sheetViews>
  <sheetFormatPr baseColWidth="10" defaultRowHeight="20.399999999999999" x14ac:dyDescent="0.35"/>
  <cols>
    <col min="1" max="3" width="13.44140625" style="1" customWidth="1"/>
    <col min="4" max="4" width="8.44140625" style="1" bestFit="1" customWidth="1"/>
    <col min="5" max="5" width="13.44140625" style="1" customWidth="1"/>
    <col min="6" max="6" width="6.33203125" style="1" customWidth="1"/>
    <col min="7" max="9" width="13.44140625" style="1" customWidth="1"/>
    <col min="10" max="10" width="8.44140625" style="1" bestFit="1" customWidth="1"/>
    <col min="11" max="11" width="13.44140625" style="1" customWidth="1"/>
    <col min="12" max="16384" width="11.5546875" style="1"/>
  </cols>
  <sheetData>
    <row r="2" spans="1:11" x14ac:dyDescent="0.35">
      <c r="A2" s="128" t="s">
        <v>22</v>
      </c>
      <c r="B2" s="128"/>
      <c r="C2" s="128"/>
      <c r="D2" s="128"/>
      <c r="E2" s="128"/>
      <c r="G2" s="128" t="s">
        <v>21</v>
      </c>
      <c r="H2" s="128"/>
      <c r="I2" s="128"/>
      <c r="J2" s="128"/>
      <c r="K2" s="128"/>
    </row>
    <row r="4" spans="1:11" x14ac:dyDescent="0.35">
      <c r="A4" s="3" t="b">
        <v>1</v>
      </c>
      <c r="B4" s="3" t="s">
        <v>20</v>
      </c>
      <c r="C4" s="3" t="s">
        <v>20</v>
      </c>
      <c r="D4" s="3" t="s">
        <v>19</v>
      </c>
      <c r="E4" s="3" t="b">
        <v>0</v>
      </c>
      <c r="G4" s="3" t="b">
        <v>1</v>
      </c>
      <c r="H4" s="3" t="s">
        <v>20</v>
      </c>
      <c r="I4" s="3" t="s">
        <v>20</v>
      </c>
      <c r="J4" s="3" t="s">
        <v>19</v>
      </c>
      <c r="K4" s="3" t="b">
        <v>1</v>
      </c>
    </row>
    <row r="5" spans="1:11" x14ac:dyDescent="0.35">
      <c r="A5" s="3" t="b">
        <v>1</v>
      </c>
      <c r="B5" s="3" t="b">
        <v>1</v>
      </c>
      <c r="C5" s="3" t="s">
        <v>20</v>
      </c>
      <c r="D5" s="3" t="s">
        <v>19</v>
      </c>
      <c r="E5" s="3" t="b">
        <v>0</v>
      </c>
      <c r="G5" s="3" t="b">
        <v>1</v>
      </c>
      <c r="H5" s="3" t="b">
        <v>1</v>
      </c>
      <c r="I5" s="3" t="s">
        <v>20</v>
      </c>
      <c r="J5" s="3" t="s">
        <v>19</v>
      </c>
      <c r="K5" s="3" t="b">
        <v>1</v>
      </c>
    </row>
    <row r="6" spans="1:11" x14ac:dyDescent="0.35">
      <c r="A6" s="3" t="b">
        <v>1</v>
      </c>
      <c r="B6" s="3" t="s">
        <v>20</v>
      </c>
      <c r="C6" s="3" t="b">
        <v>1</v>
      </c>
      <c r="D6" s="3" t="s">
        <v>19</v>
      </c>
      <c r="E6" s="3" t="b">
        <v>0</v>
      </c>
      <c r="G6" s="3" t="b">
        <v>1</v>
      </c>
      <c r="H6" s="3" t="s">
        <v>20</v>
      </c>
      <c r="I6" s="3" t="b">
        <v>1</v>
      </c>
      <c r="J6" s="3" t="s">
        <v>19</v>
      </c>
      <c r="K6" s="3" t="b">
        <v>1</v>
      </c>
    </row>
    <row r="7" spans="1:11" x14ac:dyDescent="0.35">
      <c r="A7" s="3" t="b">
        <v>0</v>
      </c>
      <c r="B7" s="3" t="s">
        <v>20</v>
      </c>
      <c r="C7" s="3" t="b">
        <v>1</v>
      </c>
      <c r="D7" s="3" t="s">
        <v>19</v>
      </c>
      <c r="E7" s="3" t="b">
        <v>0</v>
      </c>
      <c r="G7" s="3" t="b">
        <v>0</v>
      </c>
      <c r="H7" s="3" t="s">
        <v>20</v>
      </c>
      <c r="I7" s="3" t="b">
        <v>1</v>
      </c>
      <c r="J7" s="3" t="s">
        <v>19</v>
      </c>
      <c r="K7" s="3" t="b">
        <v>1</v>
      </c>
    </row>
    <row r="8" spans="1:11" x14ac:dyDescent="0.35">
      <c r="A8" s="3" t="b">
        <v>0</v>
      </c>
      <c r="B8" s="3" t="b">
        <v>1</v>
      </c>
      <c r="C8" s="3" t="s">
        <v>20</v>
      </c>
      <c r="D8" s="3" t="s">
        <v>19</v>
      </c>
      <c r="E8" s="3" t="b">
        <v>0</v>
      </c>
      <c r="G8" s="3" t="b">
        <v>0</v>
      </c>
      <c r="H8" s="3" t="b">
        <v>1</v>
      </c>
      <c r="I8" s="3" t="s">
        <v>20</v>
      </c>
      <c r="J8" s="3" t="s">
        <v>19</v>
      </c>
      <c r="K8" s="3" t="b">
        <v>1</v>
      </c>
    </row>
    <row r="9" spans="1:11" x14ac:dyDescent="0.35">
      <c r="A9" s="3" t="b">
        <v>0</v>
      </c>
      <c r="B9" s="3" t="b">
        <v>1</v>
      </c>
      <c r="C9" s="3" t="b">
        <v>1</v>
      </c>
      <c r="D9" s="3" t="s">
        <v>19</v>
      </c>
      <c r="E9" s="3" t="b">
        <v>0</v>
      </c>
      <c r="G9" s="3" t="b">
        <v>0</v>
      </c>
      <c r="H9" s="3" t="b">
        <v>1</v>
      </c>
      <c r="I9" s="3" t="b">
        <v>1</v>
      </c>
      <c r="J9" s="3" t="s">
        <v>19</v>
      </c>
      <c r="K9" s="3" t="b">
        <v>1</v>
      </c>
    </row>
    <row r="10" spans="1:11" x14ac:dyDescent="0.35">
      <c r="A10" s="3" t="b">
        <v>0</v>
      </c>
      <c r="B10" s="3" t="s">
        <v>20</v>
      </c>
      <c r="C10" s="3" t="b">
        <v>0</v>
      </c>
      <c r="D10" s="3" t="s">
        <v>19</v>
      </c>
      <c r="E10" s="3" t="b">
        <v>0</v>
      </c>
      <c r="G10" s="3" t="b">
        <v>0</v>
      </c>
      <c r="H10" s="3" t="s">
        <v>20</v>
      </c>
      <c r="I10" s="3" t="b">
        <v>0</v>
      </c>
      <c r="J10" s="3" t="s">
        <v>19</v>
      </c>
      <c r="K10" s="3" t="b">
        <v>0</v>
      </c>
    </row>
    <row r="11" spans="1:11" x14ac:dyDescent="0.35">
      <c r="A11" s="3" t="b">
        <v>1</v>
      </c>
      <c r="B11" s="3" t="b">
        <v>1</v>
      </c>
      <c r="C11" s="3" t="b">
        <v>1</v>
      </c>
      <c r="D11" s="3" t="s">
        <v>19</v>
      </c>
      <c r="E11" s="3" t="b">
        <v>1</v>
      </c>
      <c r="G11" s="3" t="b">
        <v>1</v>
      </c>
      <c r="H11" s="3" t="b">
        <v>1</v>
      </c>
      <c r="I11" s="3" t="b">
        <v>1</v>
      </c>
      <c r="J11" s="3" t="s">
        <v>19</v>
      </c>
      <c r="K11" s="3" t="b">
        <v>1</v>
      </c>
    </row>
  </sheetData>
  <mergeCells count="2">
    <mergeCell ref="A2:E2"/>
    <mergeCell ref="G2:K2"/>
  </mergeCells>
  <printOptions horizontalCentered="1"/>
  <pageMargins left="0.39370078740157483" right="0.39370078740157483" top="0.78740157480314965" bottom="0.78740157480314965" header="0.51181102362204722" footer="0.51181102362204722"/>
  <pageSetup paperSize="9" orientation="landscape"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E6D8D-35BF-4867-8FEB-F6A0AF9A930A}">
  <sheetPr codeName="Tabelle13"/>
  <dimension ref="A1:A23"/>
  <sheetViews>
    <sheetView workbookViewId="0">
      <selection activeCell="A2" sqref="A2"/>
    </sheetView>
  </sheetViews>
  <sheetFormatPr baseColWidth="10" defaultRowHeight="20.399999999999999" x14ac:dyDescent="0.35"/>
  <cols>
    <col min="1" max="1" width="101" style="9" customWidth="1"/>
    <col min="2" max="16384" width="11.5546875" style="9"/>
  </cols>
  <sheetData>
    <row r="1" spans="1:1" x14ac:dyDescent="0.35">
      <c r="A1" s="9" t="s">
        <v>37</v>
      </c>
    </row>
    <row r="3" spans="1:1" ht="40.799999999999997" x14ac:dyDescent="0.35">
      <c r="A3" s="9" t="s">
        <v>36</v>
      </c>
    </row>
    <row r="4" spans="1:1" x14ac:dyDescent="0.35">
      <c r="A4" s="9" t="s">
        <v>35</v>
      </c>
    </row>
    <row r="6" spans="1:1" x14ac:dyDescent="0.35">
      <c r="A6" s="9" t="s">
        <v>34</v>
      </c>
    </row>
    <row r="8" spans="1:1" x14ac:dyDescent="0.35">
      <c r="A8" s="9" t="s">
        <v>33</v>
      </c>
    </row>
    <row r="10" spans="1:1" ht="40.799999999999997" x14ac:dyDescent="0.35">
      <c r="A10" s="9" t="s">
        <v>32</v>
      </c>
    </row>
    <row r="11" spans="1:1" x14ac:dyDescent="0.35">
      <c r="A11" s="9" t="s">
        <v>31</v>
      </c>
    </row>
    <row r="12" spans="1:1" x14ac:dyDescent="0.35">
      <c r="A12" s="9" t="s">
        <v>30</v>
      </c>
    </row>
    <row r="13" spans="1:1" x14ac:dyDescent="0.35">
      <c r="A13" s="9" t="s">
        <v>29</v>
      </c>
    </row>
    <row r="15" spans="1:1" ht="61.2" x14ac:dyDescent="0.35">
      <c r="A15" s="9" t="s">
        <v>28</v>
      </c>
    </row>
    <row r="16" spans="1:1" ht="61.2" x14ac:dyDescent="0.35">
      <c r="A16" s="9" t="s">
        <v>27</v>
      </c>
    </row>
    <row r="18" spans="1:1" ht="40.799999999999997" x14ac:dyDescent="0.35">
      <c r="A18" s="9" t="s">
        <v>26</v>
      </c>
    </row>
    <row r="20" spans="1:1" x14ac:dyDescent="0.35">
      <c r="A20" s="10" t="s">
        <v>25</v>
      </c>
    </row>
    <row r="21" spans="1:1" ht="61.2" x14ac:dyDescent="0.35">
      <c r="A21" s="10" t="s">
        <v>24</v>
      </c>
    </row>
    <row r="23" spans="1:1" ht="40.799999999999997" x14ac:dyDescent="0.35">
      <c r="A23" s="10" t="s">
        <v>23</v>
      </c>
    </row>
  </sheetData>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99527-121D-4B50-917A-F294CE9E8C1B}">
  <sheetPr codeName="Tabelle14"/>
  <dimension ref="A1:A23"/>
  <sheetViews>
    <sheetView workbookViewId="0">
      <selection activeCell="A2" sqref="A2"/>
    </sheetView>
  </sheetViews>
  <sheetFormatPr baseColWidth="10" defaultRowHeight="20.399999999999999" x14ac:dyDescent="0.35"/>
  <cols>
    <col min="1" max="1" width="101" style="9" customWidth="1"/>
    <col min="2" max="16384" width="11.5546875" style="1"/>
  </cols>
  <sheetData>
    <row r="1" spans="1:1" x14ac:dyDescent="0.35">
      <c r="A1" s="9" t="s">
        <v>47</v>
      </c>
    </row>
    <row r="3" spans="1:1" ht="40.799999999999997" x14ac:dyDescent="0.35">
      <c r="A3" s="9" t="s">
        <v>46</v>
      </c>
    </row>
    <row r="4" spans="1:1" x14ac:dyDescent="0.35">
      <c r="A4" s="9" t="s">
        <v>35</v>
      </c>
    </row>
    <row r="6" spans="1:1" x14ac:dyDescent="0.35">
      <c r="A6" s="9" t="s">
        <v>45</v>
      </c>
    </row>
    <row r="8" spans="1:1" x14ac:dyDescent="0.35">
      <c r="A8" s="9" t="s">
        <v>44</v>
      </c>
    </row>
    <row r="10" spans="1:1" ht="40.799999999999997" x14ac:dyDescent="0.35">
      <c r="A10" s="9" t="s">
        <v>32</v>
      </c>
    </row>
    <row r="11" spans="1:1" x14ac:dyDescent="0.35">
      <c r="A11" s="9" t="s">
        <v>31</v>
      </c>
    </row>
    <row r="12" spans="1:1" x14ac:dyDescent="0.35">
      <c r="A12" s="9" t="s">
        <v>43</v>
      </c>
    </row>
    <row r="13" spans="1:1" x14ac:dyDescent="0.35">
      <c r="A13" s="9" t="s">
        <v>42</v>
      </c>
    </row>
    <row r="15" spans="1:1" ht="61.2" x14ac:dyDescent="0.35">
      <c r="A15" s="9" t="s">
        <v>41</v>
      </c>
    </row>
    <row r="16" spans="1:1" ht="61.2" x14ac:dyDescent="0.35">
      <c r="A16" s="9" t="s">
        <v>27</v>
      </c>
    </row>
    <row r="18" spans="1:1" ht="40.799999999999997" x14ac:dyDescent="0.35">
      <c r="A18" s="9" t="s">
        <v>40</v>
      </c>
    </row>
    <row r="20" spans="1:1" x14ac:dyDescent="0.35">
      <c r="A20" s="10" t="s">
        <v>25</v>
      </c>
    </row>
    <row r="21" spans="1:1" ht="61.2" x14ac:dyDescent="0.35">
      <c r="A21" s="10" t="s">
        <v>39</v>
      </c>
    </row>
    <row r="23" spans="1:1" ht="40.799999999999997" x14ac:dyDescent="0.35">
      <c r="A23" s="10" t="s">
        <v>38</v>
      </c>
    </row>
  </sheetData>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28F0E-197B-461E-8BFD-94E6127D9DDA}">
  <sheetPr codeName="Tabelle15"/>
  <dimension ref="A1:C17"/>
  <sheetViews>
    <sheetView zoomScale="200" zoomScaleNormal="200" workbookViewId="0">
      <selection activeCell="A11" sqref="A11"/>
    </sheetView>
  </sheetViews>
  <sheetFormatPr baseColWidth="10" defaultRowHeight="14.4" x14ac:dyDescent="0.3"/>
  <cols>
    <col min="2" max="2" width="38.5546875" customWidth="1"/>
    <col min="3" max="3" width="39.109375" customWidth="1"/>
  </cols>
  <sheetData>
    <row r="1" spans="1:3" ht="28.8" x14ac:dyDescent="0.3">
      <c r="A1" s="90" t="s">
        <v>305</v>
      </c>
      <c r="B1" s="91" t="s">
        <v>306</v>
      </c>
      <c r="C1" s="92" t="s">
        <v>308</v>
      </c>
    </row>
    <row r="2" spans="1:3" x14ac:dyDescent="0.3">
      <c r="A2" s="99">
        <v>1</v>
      </c>
      <c r="B2" s="13"/>
      <c r="C2" s="94"/>
    </row>
    <row r="3" spans="1:3" x14ac:dyDescent="0.3">
      <c r="A3" s="99">
        <v>2</v>
      </c>
      <c r="C3" s="95"/>
    </row>
    <row r="4" spans="1:3" ht="15" thickBot="1" x14ac:dyDescent="0.35">
      <c r="A4" s="100">
        <v>3</v>
      </c>
      <c r="B4" s="97"/>
      <c r="C4" s="98"/>
    </row>
    <row r="5" spans="1:3" ht="15" thickBot="1" x14ac:dyDescent="0.35"/>
    <row r="6" spans="1:3" ht="28.8" x14ac:dyDescent="0.3">
      <c r="A6" s="90" t="s">
        <v>307</v>
      </c>
      <c r="B6" s="91" t="s">
        <v>306</v>
      </c>
      <c r="C6" s="92" t="s">
        <v>308</v>
      </c>
    </row>
    <row r="7" spans="1:3" x14ac:dyDescent="0.3">
      <c r="A7" s="93" t="s">
        <v>70</v>
      </c>
      <c r="B7" s="13"/>
      <c r="C7" s="94"/>
    </row>
    <row r="8" spans="1:3" x14ac:dyDescent="0.3">
      <c r="A8" s="93" t="s">
        <v>141</v>
      </c>
      <c r="C8" s="95"/>
    </row>
    <row r="9" spans="1:3" ht="15" thickBot="1" x14ac:dyDescent="0.35">
      <c r="A9" s="96" t="s">
        <v>309</v>
      </c>
      <c r="B9" s="97"/>
      <c r="C9" s="98"/>
    </row>
    <row r="11" spans="1:3" x14ac:dyDescent="0.3">
      <c r="B11" s="89" t="s">
        <v>314</v>
      </c>
    </row>
    <row r="12" spans="1:3" x14ac:dyDescent="0.3">
      <c r="B12" s="89" t="s">
        <v>315</v>
      </c>
    </row>
    <row r="14" spans="1:3" x14ac:dyDescent="0.3">
      <c r="B14" s="89" t="s">
        <v>310</v>
      </c>
    </row>
    <row r="15" spans="1:3" x14ac:dyDescent="0.3">
      <c r="B15" t="s">
        <v>311</v>
      </c>
    </row>
    <row r="16" spans="1:3" x14ac:dyDescent="0.3">
      <c r="B16" t="s">
        <v>312</v>
      </c>
    </row>
    <row r="17" spans="2:2" x14ac:dyDescent="0.3">
      <c r="B17" t="s">
        <v>313</v>
      </c>
    </row>
  </sheetData>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BEA0E-1F4E-4D01-BDE6-694F8AE9E93E}">
  <sheetPr codeName="Tabelle16"/>
  <dimension ref="A1:C17"/>
  <sheetViews>
    <sheetView zoomScale="200" zoomScaleNormal="200" workbookViewId="0">
      <selection activeCell="A11" sqref="A11"/>
    </sheetView>
  </sheetViews>
  <sheetFormatPr baseColWidth="10" defaultRowHeight="14.4" x14ac:dyDescent="0.3"/>
  <cols>
    <col min="2" max="2" width="38.5546875" customWidth="1"/>
    <col min="3" max="3" width="39.109375" customWidth="1"/>
  </cols>
  <sheetData>
    <row r="1" spans="1:3" ht="28.8" x14ac:dyDescent="0.3">
      <c r="A1" s="90" t="s">
        <v>305</v>
      </c>
      <c r="B1" s="91" t="s">
        <v>306</v>
      </c>
      <c r="C1" s="92" t="s">
        <v>308</v>
      </c>
    </row>
    <row r="2" spans="1:3" x14ac:dyDescent="0.3">
      <c r="A2" s="99">
        <v>1</v>
      </c>
      <c r="B2" s="13" t="b">
        <f>AND(A2=1,A3=2,A4=3)</f>
        <v>1</v>
      </c>
      <c r="C2" s="94" t="b">
        <f>OR(A2=1,A3=2,A4=3)</f>
        <v>1</v>
      </c>
    </row>
    <row r="3" spans="1:3" x14ac:dyDescent="0.3">
      <c r="A3" s="99">
        <v>2</v>
      </c>
      <c r="C3" s="95"/>
    </row>
    <row r="4" spans="1:3" ht="15" thickBot="1" x14ac:dyDescent="0.35">
      <c r="A4" s="100">
        <v>3</v>
      </c>
      <c r="B4" s="97"/>
      <c r="C4" s="98"/>
    </row>
    <row r="5" spans="1:3" ht="15" thickBot="1" x14ac:dyDescent="0.35"/>
    <row r="6" spans="1:3" ht="28.8" x14ac:dyDescent="0.3">
      <c r="A6" s="90" t="s">
        <v>307</v>
      </c>
      <c r="B6" s="91" t="s">
        <v>306</v>
      </c>
      <c r="C6" s="92" t="s">
        <v>308</v>
      </c>
    </row>
    <row r="7" spans="1:3" x14ac:dyDescent="0.3">
      <c r="A7" s="93" t="s">
        <v>70</v>
      </c>
      <c r="B7" s="13" t="b">
        <f>AND(A7="Robert",A8="Michaela",A9="Peggy")</f>
        <v>1</v>
      </c>
      <c r="C7" s="94" t="b">
        <f>OR(A7="Robert",A8="Michaela",A9="Peggy")</f>
        <v>1</v>
      </c>
    </row>
    <row r="8" spans="1:3" x14ac:dyDescent="0.3">
      <c r="A8" s="93" t="s">
        <v>141</v>
      </c>
      <c r="C8" s="95"/>
    </row>
    <row r="9" spans="1:3" ht="15" thickBot="1" x14ac:dyDescent="0.35">
      <c r="A9" s="96" t="s">
        <v>309</v>
      </c>
      <c r="B9" s="97"/>
      <c r="C9" s="98"/>
    </row>
    <row r="11" spans="1:3" x14ac:dyDescent="0.3">
      <c r="B11" s="89" t="s">
        <v>314</v>
      </c>
    </row>
    <row r="12" spans="1:3" x14ac:dyDescent="0.3">
      <c r="B12" s="89" t="s">
        <v>315</v>
      </c>
    </row>
    <row r="14" spans="1:3" x14ac:dyDescent="0.3">
      <c r="B14" s="89" t="s">
        <v>310</v>
      </c>
    </row>
    <row r="15" spans="1:3" x14ac:dyDescent="0.3">
      <c r="B15" t="s">
        <v>311</v>
      </c>
    </row>
    <row r="16" spans="1:3" x14ac:dyDescent="0.3">
      <c r="B16" t="s">
        <v>312</v>
      </c>
    </row>
    <row r="17" spans="2:2" x14ac:dyDescent="0.3">
      <c r="B17" t="s">
        <v>313</v>
      </c>
    </row>
  </sheetData>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0C383-DD20-4B19-BB00-F760CAF7E9A0}">
  <sheetPr codeName="Tabelle17"/>
  <dimension ref="A1:A15"/>
  <sheetViews>
    <sheetView zoomScale="200" zoomScaleNormal="200" workbookViewId="0">
      <selection activeCell="A8" sqref="A8"/>
    </sheetView>
  </sheetViews>
  <sheetFormatPr baseColWidth="10" defaultRowHeight="14.4" x14ac:dyDescent="0.3"/>
  <cols>
    <col min="1" max="1" width="97.44140625" style="20" customWidth="1"/>
  </cols>
  <sheetData>
    <row r="1" spans="1:1" x14ac:dyDescent="0.3">
      <c r="A1" s="20" t="s">
        <v>190</v>
      </c>
    </row>
    <row r="3" spans="1:1" ht="22.8" x14ac:dyDescent="0.3">
      <c r="A3" s="20" t="s">
        <v>186</v>
      </c>
    </row>
    <row r="5" spans="1:1" x14ac:dyDescent="0.3">
      <c r="A5" s="20" t="s">
        <v>180</v>
      </c>
    </row>
    <row r="6" spans="1:1" x14ac:dyDescent="0.3">
      <c r="A6" s="20" t="s">
        <v>187</v>
      </c>
    </row>
    <row r="7" spans="1:1" x14ac:dyDescent="0.3">
      <c r="A7" s="20" t="s">
        <v>188</v>
      </c>
    </row>
    <row r="9" spans="1:1" x14ac:dyDescent="0.3">
      <c r="A9" s="20" t="s">
        <v>189</v>
      </c>
    </row>
    <row r="10" spans="1:1" ht="45.6" x14ac:dyDescent="0.3">
      <c r="A10" s="20" t="s">
        <v>181</v>
      </c>
    </row>
    <row r="12" spans="1:1" x14ac:dyDescent="0.3">
      <c r="A12" s="20" t="s">
        <v>182</v>
      </c>
    </row>
    <row r="13" spans="1:1" x14ac:dyDescent="0.3">
      <c r="A13" s="20" t="s">
        <v>183</v>
      </c>
    </row>
    <row r="14" spans="1:1" x14ac:dyDescent="0.3">
      <c r="A14" s="20" t="s">
        <v>184</v>
      </c>
    </row>
    <row r="15" spans="1:1" x14ac:dyDescent="0.3">
      <c r="A15" s="20" t="s">
        <v>185</v>
      </c>
    </row>
  </sheetData>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D0528-45C7-4155-821D-550FEC47C61E}">
  <sheetPr codeName="Tabelle18"/>
  <dimension ref="A1:A13"/>
  <sheetViews>
    <sheetView zoomScale="200" zoomScaleNormal="200" workbookViewId="0">
      <selection activeCell="A9" sqref="A9"/>
    </sheetView>
  </sheetViews>
  <sheetFormatPr baseColWidth="10" defaultRowHeight="14.4" x14ac:dyDescent="0.3"/>
  <cols>
    <col min="1" max="1" width="103.44140625" style="21" customWidth="1"/>
  </cols>
  <sheetData>
    <row r="1" spans="1:1" ht="15" x14ac:dyDescent="0.3">
      <c r="A1" s="18" t="s">
        <v>170</v>
      </c>
    </row>
    <row r="2" spans="1:1" x14ac:dyDescent="0.3">
      <c r="A2" s="19" t="s">
        <v>171</v>
      </c>
    </row>
    <row r="3" spans="1:1" x14ac:dyDescent="0.3">
      <c r="A3" s="20" t="s">
        <v>84</v>
      </c>
    </row>
    <row r="4" spans="1:1" x14ac:dyDescent="0.3">
      <c r="A4" s="36" t="s">
        <v>172</v>
      </c>
    </row>
    <row r="5" spans="1:1" x14ac:dyDescent="0.3">
      <c r="A5" s="19" t="s">
        <v>173</v>
      </c>
    </row>
    <row r="6" spans="1:1" ht="22.8" x14ac:dyDescent="0.3">
      <c r="A6" s="26" t="s">
        <v>174</v>
      </c>
    </row>
    <row r="7" spans="1:1" x14ac:dyDescent="0.3">
      <c r="A7" s="20" t="s">
        <v>106</v>
      </c>
    </row>
    <row r="8" spans="1:1" x14ac:dyDescent="0.3">
      <c r="A8" s="25" t="s">
        <v>175</v>
      </c>
    </row>
    <row r="9" spans="1:1" x14ac:dyDescent="0.3">
      <c r="A9" s="25" t="s">
        <v>176</v>
      </c>
    </row>
    <row r="10" spans="1:1" x14ac:dyDescent="0.3">
      <c r="A10" s="25" t="s">
        <v>177</v>
      </c>
    </row>
    <row r="11" spans="1:1" x14ac:dyDescent="0.3">
      <c r="A11" s="25" t="s">
        <v>178</v>
      </c>
    </row>
    <row r="13" spans="1:1" ht="23.4" x14ac:dyDescent="0.3">
      <c r="A13" s="37" t="s">
        <v>179</v>
      </c>
    </row>
  </sheetData>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D5CF8-1E6D-4556-9091-0E5BDCF6E5D5}">
  <sheetPr codeName="Tabelle19"/>
  <dimension ref="A1:E15"/>
  <sheetViews>
    <sheetView zoomScale="200" zoomScaleNormal="200" workbookViewId="0">
      <selection activeCell="D12" sqref="D12"/>
    </sheetView>
  </sheetViews>
  <sheetFormatPr baseColWidth="10" defaultRowHeight="14.4" x14ac:dyDescent="0.3"/>
  <cols>
    <col min="1" max="2" width="9.6640625" bestFit="1" customWidth="1"/>
    <col min="3" max="3" width="9.6640625" customWidth="1"/>
    <col min="4" max="4" width="25" bestFit="1" customWidth="1"/>
    <col min="5" max="5" width="27.21875" customWidth="1"/>
  </cols>
  <sheetData>
    <row r="1" spans="1:5" ht="18.600000000000001" x14ac:dyDescent="0.45">
      <c r="A1" s="129" t="s">
        <v>84</v>
      </c>
      <c r="B1" s="129"/>
      <c r="C1" s="129"/>
      <c r="D1" s="129"/>
      <c r="E1" s="129"/>
    </row>
    <row r="2" spans="1:5" ht="18.600000000000001" x14ac:dyDescent="0.45">
      <c r="A2" s="109" t="s">
        <v>318</v>
      </c>
      <c r="B2" s="109"/>
      <c r="C2" s="109"/>
      <c r="D2" s="109"/>
      <c r="E2" s="109"/>
    </row>
    <row r="4" spans="1:5" s="27" customFormat="1" ht="18.600000000000001" x14ac:dyDescent="0.45">
      <c r="A4" s="39" t="s">
        <v>194</v>
      </c>
      <c r="B4" s="39" t="s">
        <v>193</v>
      </c>
      <c r="C4" s="39" t="s">
        <v>317</v>
      </c>
      <c r="D4" s="39" t="s">
        <v>192</v>
      </c>
      <c r="E4" s="39" t="s">
        <v>191</v>
      </c>
    </row>
    <row r="5" spans="1:5" ht="18.600000000000001" x14ac:dyDescent="0.45">
      <c r="A5" s="110" t="b">
        <v>1</v>
      </c>
      <c r="B5" s="110" t="s">
        <v>20</v>
      </c>
      <c r="C5" s="110" t="s">
        <v>20</v>
      </c>
      <c r="D5" s="38" t="str">
        <f ca="1">_xlfn.FORMULATEXT(E5)</f>
        <v>=XODER(A5;B5;C5)</v>
      </c>
      <c r="E5" s="38" t="b">
        <f>_xlfn.XOR(A5,B5,C5)</f>
        <v>1</v>
      </c>
    </row>
    <row r="6" spans="1:5" ht="18.600000000000001" x14ac:dyDescent="0.45">
      <c r="A6" s="110" t="b">
        <v>1</v>
      </c>
      <c r="B6" s="110" t="b">
        <v>1</v>
      </c>
      <c r="C6" s="110" t="s">
        <v>20</v>
      </c>
      <c r="D6" s="38" t="str">
        <f t="shared" ref="D6:D12" ca="1" si="0">_xlfn.FORMULATEXT(E6)</f>
        <v>=XODER(A6;B6;C6)</v>
      </c>
      <c r="E6" s="38" t="b">
        <f t="shared" ref="E6:E12" si="1">_xlfn.XOR(A6,B6,C6)</f>
        <v>0</v>
      </c>
    </row>
    <row r="7" spans="1:5" ht="18.600000000000001" x14ac:dyDescent="0.45">
      <c r="A7" s="110" t="b">
        <v>1</v>
      </c>
      <c r="B7" s="110" t="s">
        <v>20</v>
      </c>
      <c r="C7" s="110" t="b">
        <v>1</v>
      </c>
      <c r="D7" s="38" t="str">
        <f t="shared" ca="1" si="0"/>
        <v>=XODER(A7;B7;C7)</v>
      </c>
      <c r="E7" s="38" t="b">
        <f t="shared" si="1"/>
        <v>0</v>
      </c>
    </row>
    <row r="8" spans="1:5" ht="18.600000000000001" x14ac:dyDescent="0.45">
      <c r="A8" s="110" t="b">
        <v>0</v>
      </c>
      <c r="B8" s="110" t="s">
        <v>20</v>
      </c>
      <c r="C8" s="110" t="b">
        <v>1</v>
      </c>
      <c r="D8" s="38" t="str">
        <f t="shared" ca="1" si="0"/>
        <v>=XODER(A8;B8;C8)</v>
      </c>
      <c r="E8" s="38" t="b">
        <f t="shared" si="1"/>
        <v>1</v>
      </c>
    </row>
    <row r="9" spans="1:5" ht="18.600000000000001" x14ac:dyDescent="0.45">
      <c r="A9" s="110" t="b">
        <v>0</v>
      </c>
      <c r="B9" s="110" t="b">
        <v>1</v>
      </c>
      <c r="C9" s="110" t="s">
        <v>20</v>
      </c>
      <c r="D9" s="38" t="str">
        <f t="shared" ca="1" si="0"/>
        <v>=XODER(A9;B9;C9)</v>
      </c>
      <c r="E9" s="38" t="b">
        <f t="shared" si="1"/>
        <v>1</v>
      </c>
    </row>
    <row r="10" spans="1:5" ht="18.600000000000001" x14ac:dyDescent="0.45">
      <c r="A10" s="110" t="b">
        <v>0</v>
      </c>
      <c r="B10" s="110" t="b">
        <v>1</v>
      </c>
      <c r="C10" s="110" t="b">
        <v>1</v>
      </c>
      <c r="D10" s="38" t="str">
        <f t="shared" ca="1" si="0"/>
        <v>=XODER(A10;B10;C10)</v>
      </c>
      <c r="E10" s="38" t="b">
        <f t="shared" si="1"/>
        <v>0</v>
      </c>
    </row>
    <row r="11" spans="1:5" ht="18.600000000000001" x14ac:dyDescent="0.45">
      <c r="A11" s="110" t="b">
        <v>0</v>
      </c>
      <c r="B11" s="110" t="s">
        <v>20</v>
      </c>
      <c r="C11" s="110" t="b">
        <v>0</v>
      </c>
      <c r="D11" s="38" t="str">
        <f t="shared" ca="1" si="0"/>
        <v>=XODER(A11;B11;C11)</v>
      </c>
      <c r="E11" s="38" t="b">
        <f t="shared" si="1"/>
        <v>0</v>
      </c>
    </row>
    <row r="12" spans="1:5" ht="18.600000000000001" x14ac:dyDescent="0.45">
      <c r="A12" s="110" t="b">
        <v>1</v>
      </c>
      <c r="B12" s="110" t="b">
        <v>1</v>
      </c>
      <c r="C12" s="110" t="b">
        <v>1</v>
      </c>
      <c r="D12" s="38" t="str">
        <f t="shared" ca="1" si="0"/>
        <v>=XODER(A12;B12;C12)</v>
      </c>
      <c r="E12" s="38" t="b">
        <f t="shared" si="1"/>
        <v>1</v>
      </c>
    </row>
    <row r="14" spans="1:5" x14ac:dyDescent="0.3">
      <c r="A14" s="14" t="s">
        <v>195</v>
      </c>
    </row>
    <row r="15" spans="1:5" x14ac:dyDescent="0.3">
      <c r="A15" s="14" t="s">
        <v>196</v>
      </c>
    </row>
  </sheetData>
  <mergeCells count="1">
    <mergeCell ref="A1:E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9DE3F5-453A-47C0-AB3C-7D4530D97521}">
  <sheetPr codeName="Tabelle2"/>
  <dimension ref="A1:A5"/>
  <sheetViews>
    <sheetView zoomScale="175" zoomScaleNormal="175" workbookViewId="0">
      <selection activeCell="A17" sqref="A17"/>
    </sheetView>
  </sheetViews>
  <sheetFormatPr baseColWidth="10" defaultRowHeight="14.4" x14ac:dyDescent="0.3"/>
  <cols>
    <col min="1" max="1" width="110.33203125" customWidth="1"/>
  </cols>
  <sheetData>
    <row r="1" spans="1:1" x14ac:dyDescent="0.3">
      <c r="A1" t="s">
        <v>361</v>
      </c>
    </row>
    <row r="2" spans="1:1" x14ac:dyDescent="0.3">
      <c r="A2" s="124" t="s">
        <v>362</v>
      </c>
    </row>
    <row r="3" spans="1:1" x14ac:dyDescent="0.3">
      <c r="A3" s="126" t="s">
        <v>363</v>
      </c>
    </row>
    <row r="5" spans="1:1" x14ac:dyDescent="0.3">
      <c r="A5" t="s">
        <v>364</v>
      </c>
    </row>
  </sheetData>
  <hyperlinks>
    <hyperlink ref="A3" r:id="rId1" xr:uid="{2DDEC65F-1E0D-4C6A-A397-E38198A6F1C7}"/>
  </hyperlinks>
  <pageMargins left="0.7" right="0.7" top="0.78740157499999996" bottom="0.78740157499999996" header="0.3" footer="0.3"/>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FFABA-134B-46A2-AFDE-651287FE881C}">
  <sheetPr codeName="Tabelle20"/>
  <dimension ref="A1:F14"/>
  <sheetViews>
    <sheetView zoomScale="200" zoomScaleNormal="200" workbookViewId="0">
      <selection activeCell="D10" sqref="D10"/>
    </sheetView>
  </sheetViews>
  <sheetFormatPr baseColWidth="10" defaultRowHeight="14.4" x14ac:dyDescent="0.3"/>
  <cols>
    <col min="1" max="1" width="12.77734375" customWidth="1"/>
    <col min="2" max="5" width="14.77734375" customWidth="1"/>
    <col min="6" max="6" width="22.44140625" bestFit="1" customWidth="1"/>
  </cols>
  <sheetData>
    <row r="1" spans="1:6" x14ac:dyDescent="0.3">
      <c r="A1" t="s">
        <v>319</v>
      </c>
    </row>
    <row r="2" spans="1:6" x14ac:dyDescent="0.3">
      <c r="A2" t="s">
        <v>320</v>
      </c>
    </row>
    <row r="4" spans="1:6" x14ac:dyDescent="0.3">
      <c r="A4" t="s">
        <v>328</v>
      </c>
    </row>
    <row r="5" spans="1:6" x14ac:dyDescent="0.3">
      <c r="A5" t="s">
        <v>330</v>
      </c>
    </row>
    <row r="6" spans="1:6" ht="15" thickBot="1" x14ac:dyDescent="0.35"/>
    <row r="7" spans="1:6" ht="15" thickBot="1" x14ac:dyDescent="0.35">
      <c r="A7" s="103" t="s">
        <v>321</v>
      </c>
      <c r="B7" s="111" t="s">
        <v>324</v>
      </c>
      <c r="C7" s="111" t="s">
        <v>325</v>
      </c>
      <c r="D7" s="111" t="s">
        <v>327</v>
      </c>
      <c r="E7" s="111" t="s">
        <v>326</v>
      </c>
      <c r="F7" s="111" t="s">
        <v>323</v>
      </c>
    </row>
    <row r="8" spans="1:6" ht="15" thickTop="1" x14ac:dyDescent="0.3">
      <c r="A8" s="104" t="s">
        <v>70</v>
      </c>
      <c r="B8" s="113"/>
      <c r="C8" s="113"/>
      <c r="D8" s="114"/>
      <c r="E8" s="114"/>
      <c r="F8" s="117"/>
    </row>
    <row r="9" spans="1:6" x14ac:dyDescent="0.3">
      <c r="A9" t="s">
        <v>141</v>
      </c>
      <c r="B9" s="113"/>
      <c r="C9" s="113"/>
      <c r="D9" s="114"/>
      <c r="E9" s="114"/>
      <c r="F9" s="118"/>
    </row>
    <row r="10" spans="1:6" x14ac:dyDescent="0.3">
      <c r="A10" s="101" t="s">
        <v>142</v>
      </c>
      <c r="B10" s="113"/>
      <c r="C10" s="113"/>
      <c r="D10" s="114"/>
      <c r="E10" s="114"/>
      <c r="F10" s="118"/>
    </row>
    <row r="11" spans="1:6" ht="15" thickBot="1" x14ac:dyDescent="0.35">
      <c r="A11" s="102" t="s">
        <v>322</v>
      </c>
      <c r="B11" s="115"/>
      <c r="C11" s="115"/>
      <c r="D11" s="116"/>
      <c r="E11" s="116"/>
      <c r="F11" s="119"/>
    </row>
    <row r="14" spans="1:6" x14ac:dyDescent="0.3">
      <c r="A14" t="s">
        <v>329</v>
      </c>
    </row>
  </sheetData>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8DC07-FBB6-42A3-8ACF-0BAB11E5B8A5}">
  <sheetPr codeName="Tabelle21"/>
  <dimension ref="A1:G14"/>
  <sheetViews>
    <sheetView zoomScale="200" zoomScaleNormal="200" workbookViewId="0">
      <selection activeCell="F15" sqref="F15"/>
    </sheetView>
  </sheetViews>
  <sheetFormatPr baseColWidth="10" defaultRowHeight="14.4" x14ac:dyDescent="0.3"/>
  <cols>
    <col min="1" max="1" width="12.77734375" customWidth="1"/>
    <col min="2" max="5" width="14.77734375" customWidth="1"/>
    <col min="6" max="6" width="22.44140625" bestFit="1" customWidth="1"/>
    <col min="7" max="7" width="37.88671875" bestFit="1" customWidth="1"/>
  </cols>
  <sheetData>
    <row r="1" spans="1:7" x14ac:dyDescent="0.3">
      <c r="A1" t="s">
        <v>319</v>
      </c>
    </row>
    <row r="2" spans="1:7" x14ac:dyDescent="0.3">
      <c r="A2" t="s">
        <v>320</v>
      </c>
    </row>
    <row r="4" spans="1:7" x14ac:dyDescent="0.3">
      <c r="A4" t="s">
        <v>328</v>
      </c>
    </row>
    <row r="5" spans="1:7" x14ac:dyDescent="0.3">
      <c r="A5" t="s">
        <v>330</v>
      </c>
    </row>
    <row r="6" spans="1:7" ht="15" thickBot="1" x14ac:dyDescent="0.35"/>
    <row r="7" spans="1:7" ht="15" thickBot="1" x14ac:dyDescent="0.35">
      <c r="A7" s="103" t="s">
        <v>321</v>
      </c>
      <c r="B7" s="111" t="s">
        <v>324</v>
      </c>
      <c r="C7" s="111" t="s">
        <v>325</v>
      </c>
      <c r="D7" s="111" t="s">
        <v>327</v>
      </c>
      <c r="E7" s="111" t="s">
        <v>326</v>
      </c>
      <c r="F7" s="111" t="s">
        <v>323</v>
      </c>
      <c r="G7" s="112" t="s">
        <v>192</v>
      </c>
    </row>
    <row r="8" spans="1:7" ht="15" thickBot="1" x14ac:dyDescent="0.35">
      <c r="A8" s="104" t="s">
        <v>70</v>
      </c>
      <c r="B8" s="113"/>
      <c r="C8" s="113" t="s">
        <v>202</v>
      </c>
      <c r="D8" s="114"/>
      <c r="E8" s="113"/>
      <c r="F8" s="119" t="b">
        <f t="shared" ref="F8:F10" si="0">_xlfn.XOR(B8="x",C8="x",D8="x",E8="x")</f>
        <v>1</v>
      </c>
      <c r="G8" t="str">
        <f ca="1">_xlfn.FORMULATEXT(F8)</f>
        <v>=XODER(B8="x";C8="x";D8="x";E8="x")</v>
      </c>
    </row>
    <row r="9" spans="1:7" ht="15.6" thickTop="1" thickBot="1" x14ac:dyDescent="0.35">
      <c r="A9" t="s">
        <v>141</v>
      </c>
      <c r="B9" s="113" t="s">
        <v>202</v>
      </c>
      <c r="C9" s="113"/>
      <c r="D9" s="114"/>
      <c r="E9" s="113"/>
      <c r="F9" s="119" t="b">
        <f t="shared" si="0"/>
        <v>1</v>
      </c>
      <c r="G9" t="str">
        <f t="shared" ref="G9:G11" ca="1" si="1">_xlfn.FORMULATEXT(F9)</f>
        <v>=XODER(B9="x";C9="x";D9="x";E9="x")</v>
      </c>
    </row>
    <row r="10" spans="1:7" ht="15.6" thickTop="1" thickBot="1" x14ac:dyDescent="0.35">
      <c r="A10" s="101" t="s">
        <v>142</v>
      </c>
      <c r="B10" s="113"/>
      <c r="C10" s="113"/>
      <c r="D10" s="114" t="s">
        <v>202</v>
      </c>
      <c r="E10" s="113"/>
      <c r="F10" s="119" t="b">
        <f t="shared" si="0"/>
        <v>1</v>
      </c>
      <c r="G10" t="str">
        <f t="shared" ca="1" si="1"/>
        <v>=XODER(B10="x";C10="x";D10="x";E10="x")</v>
      </c>
    </row>
    <row r="11" spans="1:7" ht="15.6" thickTop="1" thickBot="1" x14ac:dyDescent="0.35">
      <c r="A11" s="102" t="s">
        <v>322</v>
      </c>
      <c r="B11" s="115" t="s">
        <v>202</v>
      </c>
      <c r="C11" s="115" t="s">
        <v>202</v>
      </c>
      <c r="D11" s="116"/>
      <c r="E11" s="115"/>
      <c r="F11" s="119" t="b">
        <f>_xlfn.XOR(B11="x",C11="x",D11="x",E11="x")</f>
        <v>0</v>
      </c>
      <c r="G11" t="str">
        <f t="shared" ca="1" si="1"/>
        <v>=XODER(B11="x";C11="x";D11="x";E11="x")</v>
      </c>
    </row>
    <row r="14" spans="1:7" x14ac:dyDescent="0.3">
      <c r="A14" t="s">
        <v>329</v>
      </c>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4780E-3F12-4AA4-9887-FB3DE5C7F1D2}">
  <sheetPr codeName="Tabelle22"/>
  <dimension ref="A1:D9"/>
  <sheetViews>
    <sheetView zoomScale="200" zoomScaleNormal="200" workbookViewId="0">
      <selection activeCell="A11" sqref="A11"/>
    </sheetView>
  </sheetViews>
  <sheetFormatPr baseColWidth="10" defaultRowHeight="14.4" x14ac:dyDescent="0.3"/>
  <cols>
    <col min="1" max="1" width="12.77734375" customWidth="1"/>
    <col min="2" max="2" width="13" customWidth="1"/>
    <col min="3" max="3" width="15.77734375" customWidth="1"/>
    <col min="4" max="4" width="18.21875" customWidth="1"/>
    <col min="5" max="5" width="21.6640625" customWidth="1"/>
  </cols>
  <sheetData>
    <row r="1" spans="1:4" x14ac:dyDescent="0.3">
      <c r="A1" t="s">
        <v>197</v>
      </c>
    </row>
    <row r="2" spans="1:4" x14ac:dyDescent="0.3">
      <c r="A2" t="s">
        <v>316</v>
      </c>
    </row>
    <row r="3" spans="1:4" x14ac:dyDescent="0.3">
      <c r="A3" t="s">
        <v>205</v>
      </c>
    </row>
    <row r="4" spans="1:4" ht="15" thickBot="1" x14ac:dyDescent="0.35"/>
    <row r="5" spans="1:4" ht="15" thickBot="1" x14ac:dyDescent="0.35">
      <c r="A5" s="103" t="s">
        <v>198</v>
      </c>
      <c r="B5" s="103" t="s">
        <v>199</v>
      </c>
      <c r="C5" s="103" t="s">
        <v>200</v>
      </c>
      <c r="D5" s="103" t="s">
        <v>201</v>
      </c>
    </row>
    <row r="6" spans="1:4" x14ac:dyDescent="0.3">
      <c r="A6" s="104" t="s">
        <v>70</v>
      </c>
      <c r="B6" s="105"/>
      <c r="C6" s="105"/>
      <c r="D6" s="106"/>
    </row>
    <row r="7" spans="1:4" x14ac:dyDescent="0.3">
      <c r="A7" t="s">
        <v>141</v>
      </c>
      <c r="B7" s="105"/>
      <c r="C7" s="105"/>
      <c r="D7" s="106"/>
    </row>
    <row r="8" spans="1:4" x14ac:dyDescent="0.3">
      <c r="A8" s="101" t="s">
        <v>142</v>
      </c>
      <c r="B8" s="105"/>
      <c r="C8" s="105"/>
      <c r="D8" s="106"/>
    </row>
    <row r="9" spans="1:4" ht="15" thickBot="1" x14ac:dyDescent="0.35">
      <c r="A9" s="102" t="s">
        <v>204</v>
      </c>
      <c r="B9" s="107"/>
      <c r="C9" s="107"/>
      <c r="D9" s="108"/>
    </row>
  </sheetData>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8C88E-3A12-402F-BBDC-414EEFD33F11}">
  <sheetPr codeName="Tabelle23"/>
  <dimension ref="A1:E9"/>
  <sheetViews>
    <sheetView zoomScale="200" zoomScaleNormal="200" workbookViewId="0">
      <selection activeCell="A12" sqref="A12"/>
    </sheetView>
  </sheetViews>
  <sheetFormatPr baseColWidth="10" defaultRowHeight="14.4" x14ac:dyDescent="0.3"/>
  <cols>
    <col min="1" max="1" width="12.77734375" customWidth="1"/>
    <col min="2" max="2" width="13" customWidth="1"/>
    <col min="3" max="3" width="15.77734375" customWidth="1"/>
    <col min="4" max="4" width="18.21875" customWidth="1"/>
    <col min="5" max="5" width="21.6640625" customWidth="1"/>
  </cols>
  <sheetData>
    <row r="1" spans="1:5" x14ac:dyDescent="0.3">
      <c r="A1" t="s">
        <v>197</v>
      </c>
    </row>
    <row r="2" spans="1:5" x14ac:dyDescent="0.3">
      <c r="A2" t="s">
        <v>316</v>
      </c>
    </row>
    <row r="3" spans="1:5" x14ac:dyDescent="0.3">
      <c r="A3" t="s">
        <v>205</v>
      </c>
    </row>
    <row r="4" spans="1:5" ht="15" thickBot="1" x14ac:dyDescent="0.35"/>
    <row r="5" spans="1:5" ht="15" thickBot="1" x14ac:dyDescent="0.35">
      <c r="A5" s="103" t="s">
        <v>198</v>
      </c>
      <c r="B5" s="103" t="s">
        <v>199</v>
      </c>
      <c r="C5" s="103" t="s">
        <v>200</v>
      </c>
      <c r="D5" s="103" t="s">
        <v>201</v>
      </c>
      <c r="E5" s="103" t="s">
        <v>203</v>
      </c>
    </row>
    <row r="6" spans="1:5" x14ac:dyDescent="0.3">
      <c r="A6" s="104" t="s">
        <v>70</v>
      </c>
      <c r="B6" s="104" t="s">
        <v>202</v>
      </c>
      <c r="C6" s="104"/>
      <c r="D6" s="104" t="b">
        <f>_xlfn.XOR(B6="x",C6="x")</f>
        <v>1</v>
      </c>
      <c r="E6" s="104" t="str">
        <f ca="1">_xlfn.FORMULATEXT(D6)</f>
        <v>=XODER(B6="x";C6="x")</v>
      </c>
    </row>
    <row r="7" spans="1:5" x14ac:dyDescent="0.3">
      <c r="A7" t="s">
        <v>141</v>
      </c>
      <c r="C7" t="s">
        <v>202</v>
      </c>
      <c r="D7" t="b">
        <f t="shared" ref="D7:D8" si="0">_xlfn.XOR(B7="x",C7="x")</f>
        <v>1</v>
      </c>
      <c r="E7" t="str">
        <f t="shared" ref="E7:E8" ca="1" si="1">_xlfn.FORMULATEXT(D7)</f>
        <v>=XODER(B7="x";C7="x")</v>
      </c>
    </row>
    <row r="8" spans="1:5" x14ac:dyDescent="0.3">
      <c r="A8" s="101" t="s">
        <v>142</v>
      </c>
      <c r="B8" s="101" t="s">
        <v>202</v>
      </c>
      <c r="C8" s="101" t="s">
        <v>202</v>
      </c>
      <c r="D8" s="101" t="b">
        <f t="shared" si="0"/>
        <v>0</v>
      </c>
      <c r="E8" s="101" t="str">
        <f t="shared" ca="1" si="1"/>
        <v>=XODER(B8="x";C8="x")</v>
      </c>
    </row>
    <row r="9" spans="1:5" ht="15" thickBot="1" x14ac:dyDescent="0.35">
      <c r="A9" s="102" t="s">
        <v>204</v>
      </c>
      <c r="B9" s="102"/>
      <c r="C9" s="102"/>
      <c r="D9" s="102" t="b">
        <f>_xlfn.XOR(B9="x",C9="x")</f>
        <v>0</v>
      </c>
      <c r="E9" s="102" t="str">
        <f ca="1">_xlfn.FORMULATEXT(D9)</f>
        <v>=XODER(B9="x";C9="x")</v>
      </c>
    </row>
  </sheetData>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637E0-264F-4F21-94D6-7184EF7E236E}">
  <sheetPr codeName="Tabelle24"/>
  <dimension ref="A1:A11"/>
  <sheetViews>
    <sheetView zoomScale="200" zoomScaleNormal="200" workbookViewId="0"/>
  </sheetViews>
  <sheetFormatPr baseColWidth="10" defaultRowHeight="14.4" x14ac:dyDescent="0.3"/>
  <cols>
    <col min="1" max="1" width="120.44140625" style="21" customWidth="1"/>
    <col min="2" max="16384" width="11.5546875" style="21"/>
  </cols>
  <sheetData>
    <row r="1" spans="1:1" ht="15" x14ac:dyDescent="0.3">
      <c r="A1" s="18" t="s">
        <v>129</v>
      </c>
    </row>
    <row r="2" spans="1:1" x14ac:dyDescent="0.3">
      <c r="A2" s="19" t="s">
        <v>130</v>
      </c>
    </row>
    <row r="3" spans="1:1" x14ac:dyDescent="0.3">
      <c r="A3" s="19" t="s">
        <v>131</v>
      </c>
    </row>
    <row r="4" spans="1:1" ht="28.8" x14ac:dyDescent="0.3">
      <c r="A4" s="21" t="s">
        <v>132</v>
      </c>
    </row>
    <row r="6" spans="1:1" x14ac:dyDescent="0.3">
      <c r="A6" s="21" t="s">
        <v>134</v>
      </c>
    </row>
    <row r="7" spans="1:1" x14ac:dyDescent="0.3">
      <c r="A7" s="21" t="s">
        <v>137</v>
      </c>
    </row>
    <row r="9" spans="1:1" x14ac:dyDescent="0.3">
      <c r="A9" s="21" t="s">
        <v>133</v>
      </c>
    </row>
    <row r="10" spans="1:1" x14ac:dyDescent="0.3">
      <c r="A10" s="21" t="s">
        <v>135</v>
      </c>
    </row>
    <row r="11" spans="1:1" x14ac:dyDescent="0.3">
      <c r="A11" s="21" t="s">
        <v>136</v>
      </c>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29A34-DA11-4ABC-8B18-235D0BD50139}">
  <sheetPr codeName="Tabelle25"/>
  <dimension ref="A1:D16"/>
  <sheetViews>
    <sheetView zoomScale="200" zoomScaleNormal="200" workbookViewId="0">
      <selection activeCell="A18" sqref="A18"/>
    </sheetView>
  </sheetViews>
  <sheetFormatPr baseColWidth="10" defaultRowHeight="14.4" x14ac:dyDescent="0.3"/>
  <cols>
    <col min="1" max="1" width="20.88671875" customWidth="1"/>
    <col min="2" max="2" width="76.44140625" customWidth="1"/>
  </cols>
  <sheetData>
    <row r="1" spans="1:4" x14ac:dyDescent="0.3">
      <c r="A1" t="s">
        <v>139</v>
      </c>
      <c r="B1" t="s">
        <v>138</v>
      </c>
    </row>
    <row r="2" spans="1:4" x14ac:dyDescent="0.3">
      <c r="A2" s="23">
        <v>10</v>
      </c>
      <c r="B2" s="13"/>
    </row>
    <row r="3" spans="1:4" x14ac:dyDescent="0.3">
      <c r="A3" s="23">
        <v>20</v>
      </c>
      <c r="B3" s="13"/>
    </row>
    <row r="4" spans="1:4" x14ac:dyDescent="0.3">
      <c r="A4" s="23">
        <v>30</v>
      </c>
      <c r="B4" s="13"/>
    </row>
    <row r="7" spans="1:4" x14ac:dyDescent="0.3">
      <c r="A7" t="s">
        <v>140</v>
      </c>
      <c r="B7" t="s">
        <v>138</v>
      </c>
    </row>
    <row r="8" spans="1:4" x14ac:dyDescent="0.3">
      <c r="A8" s="23" t="s">
        <v>70</v>
      </c>
      <c r="B8" s="13"/>
    </row>
    <row r="9" spans="1:4" x14ac:dyDescent="0.3">
      <c r="A9" s="23" t="s">
        <v>141</v>
      </c>
      <c r="B9" s="13"/>
    </row>
    <row r="10" spans="1:4" x14ac:dyDescent="0.3">
      <c r="A10" s="23" t="s">
        <v>142</v>
      </c>
      <c r="B10" s="13"/>
    </row>
    <row r="13" spans="1:4" ht="28.8" x14ac:dyDescent="0.3">
      <c r="A13" s="21" t="s">
        <v>143</v>
      </c>
      <c r="B13" t="s">
        <v>138</v>
      </c>
    </row>
    <row r="14" spans="1:4" x14ac:dyDescent="0.3">
      <c r="A14" s="23">
        <v>10</v>
      </c>
      <c r="B14" s="13"/>
      <c r="C14" s="23">
        <v>10</v>
      </c>
      <c r="D14" s="23">
        <v>10</v>
      </c>
    </row>
    <row r="15" spans="1:4" x14ac:dyDescent="0.3">
      <c r="A15" s="23">
        <v>20</v>
      </c>
      <c r="B15" s="13"/>
      <c r="C15" s="23">
        <v>20</v>
      </c>
      <c r="D15" s="23">
        <v>20</v>
      </c>
    </row>
    <row r="16" spans="1:4" x14ac:dyDescent="0.3">
      <c r="A16" s="23">
        <v>30</v>
      </c>
      <c r="B16" s="13"/>
      <c r="C16" s="23">
        <v>30</v>
      </c>
      <c r="D16" s="23">
        <v>30</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6B338-58C6-43AA-9F6B-F64FF761166B}">
  <sheetPr codeName="Tabelle26"/>
  <dimension ref="A1:C8"/>
  <sheetViews>
    <sheetView zoomScale="200" zoomScaleNormal="200" workbookViewId="0">
      <selection activeCell="A11" sqref="A11"/>
    </sheetView>
  </sheetViews>
  <sheetFormatPr baseColWidth="10" defaultRowHeight="20.399999999999999" x14ac:dyDescent="0.35"/>
  <cols>
    <col min="1" max="1" width="18.33203125" style="1" customWidth="1"/>
    <col min="2" max="16384" width="11.5546875" style="1"/>
  </cols>
  <sheetData>
    <row r="1" spans="1:3" ht="40.799999999999997" x14ac:dyDescent="0.35">
      <c r="A1" s="4" t="s">
        <v>8</v>
      </c>
      <c r="B1" s="1" t="s">
        <v>7</v>
      </c>
      <c r="C1" s="1" t="s">
        <v>6</v>
      </c>
    </row>
    <row r="2" spans="1:3" x14ac:dyDescent="0.35">
      <c r="A2" s="3">
        <v>1</v>
      </c>
      <c r="B2" s="1" t="s">
        <v>5</v>
      </c>
      <c r="C2" s="2"/>
    </row>
    <row r="3" spans="1:3" x14ac:dyDescent="0.35">
      <c r="A3" s="3">
        <v>2</v>
      </c>
      <c r="B3" s="1" t="s">
        <v>4</v>
      </c>
      <c r="C3" s="2"/>
    </row>
    <row r="4" spans="1:3" x14ac:dyDescent="0.35">
      <c r="A4" s="3">
        <v>3</v>
      </c>
      <c r="B4" s="1" t="s">
        <v>3</v>
      </c>
      <c r="C4" s="2"/>
    </row>
    <row r="5" spans="1:3" x14ac:dyDescent="0.35">
      <c r="A5" s="3">
        <v>4</v>
      </c>
      <c r="B5" s="1" t="s">
        <v>2</v>
      </c>
      <c r="C5" s="2"/>
    </row>
    <row r="7" spans="1:3" x14ac:dyDescent="0.35">
      <c r="A7" s="1" t="s">
        <v>1</v>
      </c>
    </row>
    <row r="8" spans="1:3" x14ac:dyDescent="0.35">
      <c r="A8" s="1" t="s">
        <v>0</v>
      </c>
    </row>
  </sheetData>
  <pageMargins left="0.78740157499999996" right="0.78740157499999996" top="0.984251969" bottom="0.984251969" header="0.4921259845" footer="0.4921259845"/>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3144A-C8A9-4462-9ACC-CF4FF89BA290}">
  <sheetPr codeName="Tabelle27"/>
  <dimension ref="A1:C8"/>
  <sheetViews>
    <sheetView zoomScale="200" zoomScaleNormal="200" workbookViewId="0">
      <selection activeCell="A8" sqref="A8"/>
    </sheetView>
  </sheetViews>
  <sheetFormatPr baseColWidth="10" defaultRowHeight="20.399999999999999" x14ac:dyDescent="0.35"/>
  <cols>
    <col min="1" max="1" width="16.6640625" style="1" customWidth="1"/>
    <col min="2" max="2" width="11.5546875" style="1"/>
    <col min="3" max="3" width="71.44140625" style="1" customWidth="1"/>
    <col min="4" max="16384" width="11.5546875" style="1"/>
  </cols>
  <sheetData>
    <row r="1" spans="1:3" ht="40.799999999999997" x14ac:dyDescent="0.35">
      <c r="A1" s="4" t="s">
        <v>8</v>
      </c>
      <c r="B1" s="1" t="s">
        <v>7</v>
      </c>
      <c r="C1" s="1" t="s">
        <v>6</v>
      </c>
    </row>
    <row r="2" spans="1:3" x14ac:dyDescent="0.35">
      <c r="A2" s="3">
        <v>1</v>
      </c>
      <c r="B2" s="1" t="s">
        <v>5</v>
      </c>
      <c r="C2" s="2"/>
    </row>
    <row r="3" spans="1:3" x14ac:dyDescent="0.35">
      <c r="A3" s="3">
        <v>2</v>
      </c>
      <c r="B3" s="1" t="s">
        <v>4</v>
      </c>
      <c r="C3" s="2"/>
    </row>
    <row r="4" spans="1:3" x14ac:dyDescent="0.35">
      <c r="A4" s="3">
        <v>3</v>
      </c>
      <c r="B4" s="1" t="s">
        <v>3</v>
      </c>
      <c r="C4" s="2"/>
    </row>
    <row r="5" spans="1:3" x14ac:dyDescent="0.35">
      <c r="A5" s="3">
        <v>4</v>
      </c>
      <c r="B5" s="1" t="s">
        <v>2</v>
      </c>
      <c r="C5" s="2"/>
    </row>
    <row r="7" spans="1:3" x14ac:dyDescent="0.35">
      <c r="A7" s="1" t="s">
        <v>365</v>
      </c>
    </row>
    <row r="8" spans="1:3" x14ac:dyDescent="0.35">
      <c r="A8" s="1" t="s">
        <v>16</v>
      </c>
    </row>
  </sheetData>
  <pageMargins left="0.78740157499999996" right="0.78740157499999996" top="0.984251969" bottom="0.984251969" header="0.4921259845" footer="0.4921259845"/>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0BAF4-782C-4E83-98A5-C39DFB600E1D}">
  <sheetPr codeName="Tabelle28"/>
  <dimension ref="A1:C10"/>
  <sheetViews>
    <sheetView zoomScale="200" zoomScaleNormal="200" workbookViewId="0">
      <selection activeCell="A12" sqref="A12"/>
    </sheetView>
  </sheetViews>
  <sheetFormatPr baseColWidth="10" defaultRowHeight="20.399999999999999" x14ac:dyDescent="0.35"/>
  <cols>
    <col min="1" max="1" width="19.109375" style="1" customWidth="1"/>
    <col min="2" max="2" width="11.5546875" style="1"/>
    <col min="3" max="3" width="73.6640625" style="1" customWidth="1"/>
    <col min="4" max="16384" width="11.5546875" style="1"/>
  </cols>
  <sheetData>
    <row r="1" spans="1:3" ht="40.799999999999997" x14ac:dyDescent="0.35">
      <c r="A1" s="4" t="s">
        <v>8</v>
      </c>
      <c r="B1" s="1" t="s">
        <v>7</v>
      </c>
      <c r="C1" s="1" t="s">
        <v>6</v>
      </c>
    </row>
    <row r="2" spans="1:3" x14ac:dyDescent="0.35">
      <c r="A2" s="3">
        <v>1</v>
      </c>
      <c r="B2" s="1" t="s">
        <v>5</v>
      </c>
      <c r="C2" s="2"/>
    </row>
    <row r="3" spans="1:3" x14ac:dyDescent="0.35">
      <c r="A3" s="3">
        <v>2</v>
      </c>
      <c r="B3" s="1" t="s">
        <v>4</v>
      </c>
      <c r="C3" s="2"/>
    </row>
    <row r="4" spans="1:3" x14ac:dyDescent="0.35">
      <c r="A4" s="3">
        <v>3</v>
      </c>
      <c r="B4" s="1" t="s">
        <v>3</v>
      </c>
      <c r="C4" s="2"/>
    </row>
    <row r="5" spans="1:3" x14ac:dyDescent="0.35">
      <c r="A5" s="3">
        <v>4</v>
      </c>
      <c r="B5" s="1" t="s">
        <v>2</v>
      </c>
      <c r="C5" s="2"/>
    </row>
    <row r="7" spans="1:3" x14ac:dyDescent="0.35">
      <c r="A7" s="1" t="s">
        <v>12</v>
      </c>
    </row>
    <row r="8" spans="1:3" x14ac:dyDescent="0.35">
      <c r="A8" s="1" t="s">
        <v>11</v>
      </c>
    </row>
    <row r="9" spans="1:3" x14ac:dyDescent="0.35">
      <c r="A9" s="1" t="s">
        <v>10</v>
      </c>
    </row>
    <row r="10" spans="1:3" x14ac:dyDescent="0.35">
      <c r="A10" s="1" t="s">
        <v>9</v>
      </c>
    </row>
  </sheetData>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8791C-B78A-4845-8115-C5D8B6A21208}">
  <sheetPr codeName="Tabelle29"/>
  <dimension ref="A1:C8"/>
  <sheetViews>
    <sheetView zoomScale="200" zoomScaleNormal="200" workbookViewId="0">
      <selection activeCell="A10" sqref="A10"/>
    </sheetView>
  </sheetViews>
  <sheetFormatPr baseColWidth="10" defaultRowHeight="20.399999999999999" x14ac:dyDescent="0.35"/>
  <cols>
    <col min="1" max="1" width="17.21875" style="1" customWidth="1"/>
    <col min="2" max="2" width="11.5546875" style="1"/>
    <col min="3" max="3" width="75" style="1" customWidth="1"/>
    <col min="4" max="16384" width="11.5546875" style="1"/>
  </cols>
  <sheetData>
    <row r="1" spans="1:3" ht="40.799999999999997" x14ac:dyDescent="0.35">
      <c r="A1" s="4" t="s">
        <v>8</v>
      </c>
      <c r="B1" s="1" t="s">
        <v>7</v>
      </c>
      <c r="C1" s="1" t="s">
        <v>6</v>
      </c>
    </row>
    <row r="2" spans="1:3" x14ac:dyDescent="0.35">
      <c r="A2" s="3">
        <v>1</v>
      </c>
      <c r="B2" s="1" t="s">
        <v>5</v>
      </c>
      <c r="C2" s="2"/>
    </row>
    <row r="3" spans="1:3" x14ac:dyDescent="0.35">
      <c r="A3" s="3">
        <v>2</v>
      </c>
      <c r="B3" s="1" t="s">
        <v>4</v>
      </c>
      <c r="C3" s="2"/>
    </row>
    <row r="4" spans="1:3" x14ac:dyDescent="0.35">
      <c r="A4" s="3">
        <v>3</v>
      </c>
      <c r="B4" s="1" t="s">
        <v>3</v>
      </c>
      <c r="C4" s="2"/>
    </row>
    <row r="5" spans="1:3" x14ac:dyDescent="0.35">
      <c r="A5" s="3">
        <v>4</v>
      </c>
      <c r="B5" s="1" t="s">
        <v>2</v>
      </c>
      <c r="C5" s="2"/>
    </row>
    <row r="7" spans="1:3" x14ac:dyDescent="0.35">
      <c r="A7" s="1" t="s">
        <v>12</v>
      </c>
    </row>
    <row r="8" spans="1:3" x14ac:dyDescent="0.35">
      <c r="A8" s="1" t="s">
        <v>14</v>
      </c>
    </row>
  </sheetData>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97D18-6784-4FD2-B934-DD8986DAFEE0}">
  <sheetPr codeName="Tabelle3"/>
  <dimension ref="A1:A12"/>
  <sheetViews>
    <sheetView zoomScale="200" zoomScaleNormal="200" workbookViewId="0">
      <selection activeCell="A9" sqref="A9"/>
    </sheetView>
  </sheetViews>
  <sheetFormatPr baseColWidth="10" defaultRowHeight="14.4" x14ac:dyDescent="0.3"/>
  <cols>
    <col min="1" max="1" width="115.44140625" customWidth="1"/>
  </cols>
  <sheetData>
    <row r="1" spans="1:1" x14ac:dyDescent="0.3">
      <c r="A1" t="s">
        <v>127</v>
      </c>
    </row>
    <row r="2" spans="1:1" x14ac:dyDescent="0.3">
      <c r="A2" t="s">
        <v>128</v>
      </c>
    </row>
    <row r="4" spans="1:1" x14ac:dyDescent="0.3">
      <c r="A4" t="s">
        <v>122</v>
      </c>
    </row>
    <row r="5" spans="1:1" x14ac:dyDescent="0.3">
      <c r="A5" t="s">
        <v>123</v>
      </c>
    </row>
    <row r="6" spans="1:1" x14ac:dyDescent="0.3">
      <c r="A6" t="s">
        <v>125</v>
      </c>
    </row>
    <row r="7" spans="1:1" x14ac:dyDescent="0.3">
      <c r="A7" t="s">
        <v>126</v>
      </c>
    </row>
    <row r="12" spans="1:1" x14ac:dyDescent="0.3">
      <c r="A12" t="s">
        <v>124</v>
      </c>
    </row>
  </sheetData>
  <pageMargins left="0.7" right="0.7" top="0.78740157499999996" bottom="0.78740157499999996"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C4D67-A160-4E58-8AA7-2CF37E20C854}">
  <sheetPr codeName="Tabelle30"/>
  <dimension ref="A1:A5"/>
  <sheetViews>
    <sheetView zoomScale="200" zoomScaleNormal="200" workbookViewId="0">
      <selection activeCell="A17" sqref="A17"/>
    </sheetView>
  </sheetViews>
  <sheetFormatPr baseColWidth="10" defaultRowHeight="14.4" x14ac:dyDescent="0.3"/>
  <cols>
    <col min="1" max="1" width="116.109375" bestFit="1" customWidth="1"/>
  </cols>
  <sheetData>
    <row r="1" spans="1:1" x14ac:dyDescent="0.3">
      <c r="A1" t="s">
        <v>153</v>
      </c>
    </row>
    <row r="2" spans="1:1" x14ac:dyDescent="0.3">
      <c r="A2" t="s">
        <v>154</v>
      </c>
    </row>
    <row r="4" spans="1:1" x14ac:dyDescent="0.3">
      <c r="A4" t="s">
        <v>155</v>
      </c>
    </row>
    <row r="5" spans="1:1" x14ac:dyDescent="0.3">
      <c r="A5" t="s">
        <v>156</v>
      </c>
    </row>
  </sheetData>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6CFF5-C4D0-407B-A58A-4D854A9240C8}">
  <sheetPr codeName="Tabelle31"/>
  <dimension ref="A1:C8"/>
  <sheetViews>
    <sheetView zoomScale="200" zoomScaleNormal="200" workbookViewId="0">
      <selection activeCell="A10" sqref="A10"/>
    </sheetView>
  </sheetViews>
  <sheetFormatPr baseColWidth="10" defaultRowHeight="20.399999999999999" x14ac:dyDescent="0.35"/>
  <cols>
    <col min="1" max="1" width="15.88671875" style="1" customWidth="1"/>
    <col min="2" max="2" width="11.5546875" style="1"/>
    <col min="3" max="3" width="77.6640625" style="1" customWidth="1"/>
    <col min="4" max="16384" width="11.5546875" style="1"/>
  </cols>
  <sheetData>
    <row r="1" spans="1:3" ht="40.799999999999997" x14ac:dyDescent="0.35">
      <c r="A1" s="4" t="s">
        <v>8</v>
      </c>
      <c r="B1" s="1" t="s">
        <v>7</v>
      </c>
      <c r="C1" s="1" t="s">
        <v>6</v>
      </c>
    </row>
    <row r="2" spans="1:3" x14ac:dyDescent="0.35">
      <c r="A2" s="3">
        <v>1</v>
      </c>
      <c r="B2" s="1" t="s">
        <v>5</v>
      </c>
      <c r="C2" s="2"/>
    </row>
    <row r="3" spans="1:3" x14ac:dyDescent="0.35">
      <c r="A3" s="3">
        <v>2</v>
      </c>
      <c r="B3" s="1" t="s">
        <v>4</v>
      </c>
      <c r="C3" s="2"/>
    </row>
    <row r="4" spans="1:3" x14ac:dyDescent="0.35">
      <c r="A4" s="3">
        <v>3</v>
      </c>
      <c r="B4" s="1" t="s">
        <v>3</v>
      </c>
      <c r="C4" s="2"/>
    </row>
    <row r="5" spans="1:3" x14ac:dyDescent="0.35">
      <c r="A5" s="3">
        <v>4</v>
      </c>
      <c r="B5" s="1" t="s">
        <v>2</v>
      </c>
      <c r="C5" s="2"/>
    </row>
    <row r="7" spans="1:3" x14ac:dyDescent="0.35">
      <c r="A7" s="1" t="s">
        <v>366</v>
      </c>
    </row>
    <row r="8" spans="1:3" x14ac:dyDescent="0.35">
      <c r="A8" s="1" t="s">
        <v>13</v>
      </c>
    </row>
  </sheetData>
  <pageMargins left="0.78740157499999996" right="0.78740157499999996" top="0.984251969" bottom="0.984251969" header="0.4921259845" footer="0.4921259845"/>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059D3-670C-4D12-B818-B5BB19306256}">
  <sheetPr codeName="Tabelle32"/>
  <dimension ref="A1:B11"/>
  <sheetViews>
    <sheetView zoomScale="200" zoomScaleNormal="200" workbookViewId="0">
      <selection activeCell="B13" sqref="B13"/>
    </sheetView>
  </sheetViews>
  <sheetFormatPr baseColWidth="10" defaultRowHeight="14.4" x14ac:dyDescent="0.3"/>
  <cols>
    <col min="1" max="1" width="14.44140625" customWidth="1"/>
    <col min="2" max="2" width="114.44140625" style="21" bestFit="1" customWidth="1"/>
  </cols>
  <sheetData>
    <row r="1" spans="1:2" x14ac:dyDescent="0.3">
      <c r="A1" t="s">
        <v>157</v>
      </c>
      <c r="B1" s="21" t="s">
        <v>158</v>
      </c>
    </row>
    <row r="2" spans="1:2" x14ac:dyDescent="0.3">
      <c r="A2" s="23">
        <v>10</v>
      </c>
      <c r="B2" s="30"/>
    </row>
    <row r="3" spans="1:2" x14ac:dyDescent="0.3">
      <c r="A3" s="23">
        <v>20</v>
      </c>
      <c r="B3" s="30"/>
    </row>
    <row r="4" spans="1:2" x14ac:dyDescent="0.3">
      <c r="A4" s="23">
        <v>30</v>
      </c>
      <c r="B4" s="30"/>
    </row>
    <row r="5" spans="1:2" x14ac:dyDescent="0.3">
      <c r="A5" s="23">
        <v>40</v>
      </c>
      <c r="B5" s="30"/>
    </row>
    <row r="8" spans="1:2" x14ac:dyDescent="0.3">
      <c r="A8" t="s">
        <v>159</v>
      </c>
      <c r="B8" s="21" t="s">
        <v>160</v>
      </c>
    </row>
    <row r="9" spans="1:2" x14ac:dyDescent="0.3">
      <c r="B9" s="21" t="s">
        <v>161</v>
      </c>
    </row>
    <row r="10" spans="1:2" ht="28.8" x14ac:dyDescent="0.3">
      <c r="B10" s="21" t="s">
        <v>162</v>
      </c>
    </row>
    <row r="11" spans="1:2" ht="28.8" x14ac:dyDescent="0.3">
      <c r="B11" s="21" t="s">
        <v>331</v>
      </c>
    </row>
  </sheetData>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37B8E-05E9-40FA-AEE9-56D668CB1D35}">
  <sheetPr codeName="Tabelle33"/>
  <dimension ref="A1:B16"/>
  <sheetViews>
    <sheetView zoomScale="200" zoomScaleNormal="200" workbookViewId="0">
      <selection activeCell="B6" sqref="B6"/>
    </sheetView>
  </sheetViews>
  <sheetFormatPr baseColWidth="10" defaultRowHeight="14.4" x14ac:dyDescent="0.3"/>
  <cols>
    <col min="1" max="1" width="14.44140625" style="27" customWidth="1"/>
    <col min="2" max="2" width="114.44140625" style="21" bestFit="1" customWidth="1"/>
  </cols>
  <sheetData>
    <row r="1" spans="1:2" x14ac:dyDescent="0.3">
      <c r="A1" s="27" t="s">
        <v>157</v>
      </c>
      <c r="B1" s="21" t="s">
        <v>158</v>
      </c>
    </row>
    <row r="2" spans="1:2" x14ac:dyDescent="0.3">
      <c r="A2" s="24">
        <v>10</v>
      </c>
      <c r="B2" s="30" t="str">
        <f>IF(AND(A2=10,A3=20,A4=30,A5=40),"Alles OK","Fehler")</f>
        <v>Alles OK</v>
      </c>
    </row>
    <row r="3" spans="1:2" x14ac:dyDescent="0.3">
      <c r="A3" s="24">
        <v>20</v>
      </c>
      <c r="B3" s="30" t="str">
        <f>IF(OR(A2=10,A3=20,A4=30,A5=40),"Alles OK","Fehler")</f>
        <v>Alles OK</v>
      </c>
    </row>
    <row r="4" spans="1:2" x14ac:dyDescent="0.3">
      <c r="A4" s="24">
        <v>30</v>
      </c>
      <c r="B4" s="30" t="str">
        <f>IF(AND(OR(A2=10,A3=20),OR(A4=30,A5=40)),"Alles OK","Fehler")</f>
        <v>Alles OK</v>
      </c>
    </row>
    <row r="5" spans="1:2" x14ac:dyDescent="0.3">
      <c r="A5" s="24">
        <v>40</v>
      </c>
      <c r="B5" s="30" t="str">
        <f>IF(OR(A2=10,AND(A4=30,A5=40)),"Alles OK","Fehler")</f>
        <v>Alles OK</v>
      </c>
    </row>
    <row r="8" spans="1:2" x14ac:dyDescent="0.3">
      <c r="A8" s="27" t="s">
        <v>159</v>
      </c>
      <c r="B8" s="21" t="s">
        <v>160</v>
      </c>
    </row>
    <row r="9" spans="1:2" x14ac:dyDescent="0.3">
      <c r="B9" s="21" t="s">
        <v>161</v>
      </c>
    </row>
    <row r="10" spans="1:2" ht="28.8" x14ac:dyDescent="0.3">
      <c r="B10" s="21" t="s">
        <v>162</v>
      </c>
    </row>
    <row r="11" spans="1:2" ht="28.8" x14ac:dyDescent="0.3">
      <c r="B11" s="21" t="s">
        <v>331</v>
      </c>
    </row>
    <row r="13" spans="1:2" x14ac:dyDescent="0.3">
      <c r="A13" s="27" t="s">
        <v>163</v>
      </c>
      <c r="B13" s="21" t="str">
        <f ca="1">_xlfn.FORMULATEXT(B2)</f>
        <v>=WENN(UND(A2=10;A3=20;A4=30;A5=40);"Alles OK";"Fehler")</v>
      </c>
    </row>
    <row r="14" spans="1:2" x14ac:dyDescent="0.3">
      <c r="A14" s="27" t="s">
        <v>164</v>
      </c>
      <c r="B14" s="21" t="str">
        <f t="shared" ref="B14:B16" ca="1" si="0">_xlfn.FORMULATEXT(B3)</f>
        <v>=WENN(ODER(A2=10;A3=20;A4=30;A5=40);"Alles OK";"Fehler")</v>
      </c>
    </row>
    <row r="15" spans="1:2" x14ac:dyDescent="0.3">
      <c r="A15" s="27" t="s">
        <v>165</v>
      </c>
      <c r="B15" s="21" t="str">
        <f t="shared" ca="1" si="0"/>
        <v>=WENN(UND(ODER(A2=10;A3=20);ODER(A4=30;A5=40));"Alles OK";"Fehler")</v>
      </c>
    </row>
    <row r="16" spans="1:2" x14ac:dyDescent="0.3">
      <c r="A16" s="27" t="s">
        <v>166</v>
      </c>
      <c r="B16" s="21" t="str">
        <f t="shared" ca="1" si="0"/>
        <v>=WENN(ODER(A2=10;UND(A4=30;A5=40));"Alles OK";"Fehler")</v>
      </c>
    </row>
  </sheetData>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0B9F8-BD86-48BF-9237-4EEEE95760C0}">
  <sheetPr codeName="Tabelle34"/>
  <dimension ref="A1:H29"/>
  <sheetViews>
    <sheetView zoomScale="200" zoomScaleNormal="200" workbookViewId="0">
      <selection activeCell="A13" sqref="A13"/>
    </sheetView>
  </sheetViews>
  <sheetFormatPr baseColWidth="10" defaultRowHeight="13.2" x14ac:dyDescent="0.25"/>
  <cols>
    <col min="1" max="1" width="14.109375" style="5" customWidth="1"/>
    <col min="2" max="7" width="11.5546875" style="5"/>
    <col min="8" max="8" width="23.44140625" style="5" customWidth="1"/>
    <col min="9" max="16384" width="11.5546875" style="5"/>
  </cols>
  <sheetData>
    <row r="1" spans="1:8" x14ac:dyDescent="0.25">
      <c r="A1" s="33" t="s">
        <v>169</v>
      </c>
    </row>
    <row r="3" spans="1:8" x14ac:dyDescent="0.25">
      <c r="A3" s="6" t="s">
        <v>56</v>
      </c>
    </row>
    <row r="4" spans="1:8" x14ac:dyDescent="0.25">
      <c r="A4" s="6" t="s">
        <v>55</v>
      </c>
    </row>
    <row r="6" spans="1:8" x14ac:dyDescent="0.25">
      <c r="A6" s="6" t="s">
        <v>49</v>
      </c>
      <c r="B6" s="31">
        <v>150</v>
      </c>
    </row>
    <row r="8" spans="1:8" x14ac:dyDescent="0.25">
      <c r="A8" s="6" t="s">
        <v>48</v>
      </c>
      <c r="B8" s="32"/>
    </row>
    <row r="10" spans="1:8" x14ac:dyDescent="0.25">
      <c r="A10" s="12"/>
      <c r="B10" s="11"/>
      <c r="C10" s="11"/>
      <c r="D10" s="11"/>
      <c r="E10" s="11"/>
      <c r="F10" s="11"/>
      <c r="G10" s="11"/>
      <c r="H10" s="11"/>
    </row>
    <row r="12" spans="1:8" x14ac:dyDescent="0.25">
      <c r="A12" s="6" t="s">
        <v>332</v>
      </c>
    </row>
    <row r="14" spans="1:8" x14ac:dyDescent="0.25">
      <c r="A14" s="6" t="s">
        <v>52</v>
      </c>
      <c r="B14" s="31">
        <v>50</v>
      </c>
    </row>
    <row r="16" spans="1:8" x14ac:dyDescent="0.25">
      <c r="A16" s="6" t="s">
        <v>49</v>
      </c>
      <c r="B16" s="31">
        <v>60</v>
      </c>
    </row>
    <row r="18" spans="1:8" x14ac:dyDescent="0.25">
      <c r="A18" s="6" t="s">
        <v>48</v>
      </c>
      <c r="B18" s="32"/>
    </row>
    <row r="20" spans="1:8" x14ac:dyDescent="0.25">
      <c r="A20" s="12"/>
      <c r="B20" s="11"/>
      <c r="C20" s="11"/>
      <c r="D20" s="11"/>
      <c r="E20" s="11"/>
      <c r="F20" s="11"/>
      <c r="G20" s="11"/>
      <c r="H20" s="11"/>
    </row>
    <row r="22" spans="1:8" x14ac:dyDescent="0.25">
      <c r="A22" s="6" t="s">
        <v>57</v>
      </c>
    </row>
    <row r="23" spans="1:8" x14ac:dyDescent="0.25">
      <c r="A23" s="6" t="s">
        <v>167</v>
      </c>
    </row>
    <row r="24" spans="1:8" x14ac:dyDescent="0.25">
      <c r="A24" s="6" t="s">
        <v>168</v>
      </c>
    </row>
    <row r="26" spans="1:8" x14ac:dyDescent="0.25">
      <c r="A26" s="6" t="s">
        <v>51</v>
      </c>
      <c r="B26" s="31">
        <v>80</v>
      </c>
    </row>
    <row r="27" spans="1:8" x14ac:dyDescent="0.25">
      <c r="A27" s="6" t="s">
        <v>50</v>
      </c>
      <c r="B27" s="31">
        <v>30</v>
      </c>
    </row>
    <row r="28" spans="1:8" x14ac:dyDescent="0.25">
      <c r="A28" s="6"/>
      <c r="B28" s="6"/>
    </row>
    <row r="29" spans="1:8" x14ac:dyDescent="0.25">
      <c r="A29" s="6" t="s">
        <v>48</v>
      </c>
      <c r="B29" s="32"/>
    </row>
  </sheetData>
  <pageMargins left="0.78740157499999996" right="0.78740157499999996" top="0.984251969" bottom="0.984251969" header="0.4921259845" footer="0.4921259845"/>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97CE3-EFA7-486E-85FD-B8229B06B605}">
  <sheetPr codeName="Tabelle35"/>
  <dimension ref="A1:H9"/>
  <sheetViews>
    <sheetView zoomScale="200" zoomScaleNormal="200" workbookViewId="0">
      <selection activeCell="B7" sqref="B7"/>
    </sheetView>
  </sheetViews>
  <sheetFormatPr baseColWidth="10" defaultRowHeight="14.4" x14ac:dyDescent="0.3"/>
  <cols>
    <col min="2" max="2" width="116.33203125" customWidth="1"/>
  </cols>
  <sheetData>
    <row r="1" spans="1:8" s="5" customFormat="1" ht="13.2" x14ac:dyDescent="0.25">
      <c r="A1" s="12"/>
      <c r="B1" s="11"/>
      <c r="C1" s="11"/>
      <c r="D1" s="11"/>
      <c r="E1" s="11"/>
      <c r="F1" s="11"/>
      <c r="G1" s="11"/>
      <c r="H1" s="11"/>
    </row>
    <row r="2" spans="1:8" s="5" customFormat="1" ht="13.2" x14ac:dyDescent="0.25"/>
    <row r="3" spans="1:8" s="5" customFormat="1" ht="13.2" x14ac:dyDescent="0.25">
      <c r="A3" s="6" t="s">
        <v>58</v>
      </c>
    </row>
    <row r="4" spans="1:8" s="5" customFormat="1" ht="13.2" x14ac:dyDescent="0.25">
      <c r="A4" s="6" t="s">
        <v>54</v>
      </c>
    </row>
    <row r="5" spans="1:8" s="5" customFormat="1" ht="13.2" x14ac:dyDescent="0.25">
      <c r="A5" s="6" t="s">
        <v>53</v>
      </c>
    </row>
    <row r="6" spans="1:8" s="5" customFormat="1" ht="13.2" x14ac:dyDescent="0.25"/>
    <row r="7" spans="1:8" s="5" customFormat="1" ht="13.2" x14ac:dyDescent="0.25">
      <c r="A7" s="6" t="s">
        <v>49</v>
      </c>
      <c r="B7" s="34">
        <v>-5</v>
      </c>
    </row>
    <row r="8" spans="1:8" s="5" customFormat="1" ht="13.2" x14ac:dyDescent="0.25"/>
    <row r="9" spans="1:8" s="5" customFormat="1" ht="13.2" x14ac:dyDescent="0.25">
      <c r="A9" s="6" t="s">
        <v>48</v>
      </c>
      <c r="B9" s="35"/>
    </row>
  </sheetData>
  <pageMargins left="0.7" right="0.7" top="0.78740157499999996" bottom="0.78740157499999996"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4B243-D484-47A8-91C9-0C53F481F282}">
  <sheetPr codeName="Tabelle36"/>
  <dimension ref="A1:A15"/>
  <sheetViews>
    <sheetView zoomScale="200" zoomScaleNormal="200" workbookViewId="0">
      <selection activeCell="A16" sqref="A16"/>
    </sheetView>
  </sheetViews>
  <sheetFormatPr baseColWidth="10" defaultRowHeight="14.4" x14ac:dyDescent="0.3"/>
  <cols>
    <col min="1" max="1" width="110.77734375" style="21" customWidth="1"/>
  </cols>
  <sheetData>
    <row r="1" spans="1:1" ht="15" x14ac:dyDescent="0.3">
      <c r="A1" s="18" t="s">
        <v>206</v>
      </c>
    </row>
    <row r="2" spans="1:1" ht="22.8" x14ac:dyDescent="0.3">
      <c r="A2" s="19" t="s">
        <v>207</v>
      </c>
    </row>
    <row r="3" spans="1:1" x14ac:dyDescent="0.3">
      <c r="A3" s="20" t="s">
        <v>84</v>
      </c>
    </row>
    <row r="4" spans="1:1" x14ac:dyDescent="0.3">
      <c r="A4" s="36" t="s">
        <v>208</v>
      </c>
    </row>
    <row r="5" spans="1:1" x14ac:dyDescent="0.3">
      <c r="A5" s="19" t="s">
        <v>209</v>
      </c>
    </row>
    <row r="6" spans="1:1" x14ac:dyDescent="0.3">
      <c r="A6" s="26" t="s">
        <v>210</v>
      </c>
    </row>
    <row r="7" spans="1:1" ht="27.6" customHeight="1" x14ac:dyDescent="0.3">
      <c r="A7" s="26" t="s">
        <v>211</v>
      </c>
    </row>
    <row r="8" spans="1:1" x14ac:dyDescent="0.3">
      <c r="A8" s="20" t="s">
        <v>106</v>
      </c>
    </row>
    <row r="9" spans="1:1" x14ac:dyDescent="0.3">
      <c r="A9" s="25" t="s">
        <v>212</v>
      </c>
    </row>
    <row r="10" spans="1:1" ht="22.8" x14ac:dyDescent="0.3">
      <c r="A10" s="25" t="s">
        <v>213</v>
      </c>
    </row>
    <row r="12" spans="1:1" s="14" customFormat="1" x14ac:dyDescent="0.3">
      <c r="A12" s="40" t="s">
        <v>214</v>
      </c>
    </row>
    <row r="13" spans="1:1" s="14" customFormat="1" x14ac:dyDescent="0.3">
      <c r="A13" s="40" t="s">
        <v>215</v>
      </c>
    </row>
    <row r="14" spans="1:1" x14ac:dyDescent="0.3">
      <c r="A14" s="21" t="s">
        <v>216</v>
      </c>
    </row>
    <row r="15" spans="1:1" x14ac:dyDescent="0.3">
      <c r="A15" s="21" t="s">
        <v>227</v>
      </c>
    </row>
  </sheetData>
  <pageMargins left="0.7" right="0.7" top="0.78740157499999996" bottom="0.78740157499999996"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D1782-7BB1-4BB7-BBC9-15761A739733}">
  <sheetPr codeName="Tabelle37"/>
  <dimension ref="A1:B10"/>
  <sheetViews>
    <sheetView zoomScale="200" zoomScaleNormal="200" workbookViewId="0">
      <selection activeCell="A13" sqref="A13"/>
    </sheetView>
  </sheetViews>
  <sheetFormatPr baseColWidth="10" defaultRowHeight="13.2" x14ac:dyDescent="0.25"/>
  <cols>
    <col min="1" max="1" width="25.77734375" style="5" customWidth="1"/>
    <col min="2" max="2" width="99.109375" style="5" customWidth="1"/>
    <col min="3" max="16384" width="11.5546875" style="5"/>
  </cols>
  <sheetData>
    <row r="1" spans="1:2" x14ac:dyDescent="0.25">
      <c r="A1" s="41">
        <v>10</v>
      </c>
    </row>
    <row r="2" spans="1:2" x14ac:dyDescent="0.25">
      <c r="A2" s="41">
        <v>10</v>
      </c>
    </row>
    <row r="4" spans="1:2" x14ac:dyDescent="0.25">
      <c r="A4" s="5">
        <f>A1*A2</f>
        <v>100</v>
      </c>
      <c r="B4" s="5" t="s">
        <v>222</v>
      </c>
    </row>
    <row r="5" spans="1:2" x14ac:dyDescent="0.25">
      <c r="A5" s="52" t="e">
        <f>A1xA2</f>
        <v>#NAME?</v>
      </c>
      <c r="B5" s="5" t="s">
        <v>221</v>
      </c>
    </row>
    <row r="7" spans="1:2" x14ac:dyDescent="0.25">
      <c r="B7" s="5" t="s">
        <v>220</v>
      </c>
    </row>
    <row r="8" spans="1:2" x14ac:dyDescent="0.25">
      <c r="B8" s="5" t="s">
        <v>219</v>
      </c>
    </row>
    <row r="9" spans="1:2" x14ac:dyDescent="0.25">
      <c r="B9" s="5" t="s">
        <v>218</v>
      </c>
    </row>
    <row r="10" spans="1:2" x14ac:dyDescent="0.25">
      <c r="B10" s="5" t="s">
        <v>217</v>
      </c>
    </row>
  </sheetData>
  <pageMargins left="0.7" right="0.7" top="0.78740157499999996" bottom="0.78740157499999996"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6F29E-64F7-4298-84DC-0CC487BD6BF3}">
  <sheetPr codeName="Tabelle38"/>
  <dimension ref="A1:B10"/>
  <sheetViews>
    <sheetView zoomScale="200" zoomScaleNormal="200" workbookViewId="0">
      <selection activeCell="A18" sqref="A18"/>
    </sheetView>
  </sheetViews>
  <sheetFormatPr baseColWidth="10" defaultRowHeight="13.2" x14ac:dyDescent="0.25"/>
  <cols>
    <col min="1" max="1" width="25.77734375" style="5" customWidth="1"/>
    <col min="2" max="2" width="99.109375" style="5" customWidth="1"/>
    <col min="3" max="16384" width="11.5546875" style="5"/>
  </cols>
  <sheetData>
    <row r="1" spans="1:2" x14ac:dyDescent="0.25">
      <c r="A1" s="41">
        <v>10</v>
      </c>
    </row>
    <row r="2" spans="1:2" x14ac:dyDescent="0.25">
      <c r="A2" s="41">
        <v>10</v>
      </c>
    </row>
    <row r="4" spans="1:2" x14ac:dyDescent="0.25">
      <c r="A4" s="5">
        <f>A1*A2</f>
        <v>100</v>
      </c>
      <c r="B4" s="5" t="s">
        <v>222</v>
      </c>
    </row>
    <row r="5" spans="1:2" x14ac:dyDescent="0.25">
      <c r="A5" s="52" t="str">
        <f>IFERROR(A1xA2,"Ooops Fehler")</f>
        <v>Ooops Fehler</v>
      </c>
      <c r="B5" s="5" t="s">
        <v>221</v>
      </c>
    </row>
    <row r="7" spans="1:2" x14ac:dyDescent="0.25">
      <c r="B7" s="5" t="s">
        <v>220</v>
      </c>
    </row>
    <row r="8" spans="1:2" x14ac:dyDescent="0.25">
      <c r="B8" s="5" t="s">
        <v>219</v>
      </c>
    </row>
    <row r="9" spans="1:2" x14ac:dyDescent="0.25">
      <c r="B9" s="5" t="s">
        <v>218</v>
      </c>
    </row>
    <row r="10" spans="1:2" x14ac:dyDescent="0.25">
      <c r="B10" s="5" t="s">
        <v>217</v>
      </c>
    </row>
  </sheetData>
  <pageMargins left="0.7" right="0.7" top="0.78740157499999996" bottom="0.78740157499999996"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04D95-D8D7-44C2-B7D0-816B9CCA7F97}">
  <sheetPr codeName="Tabelle39"/>
  <dimension ref="A1:B10"/>
  <sheetViews>
    <sheetView zoomScale="200" zoomScaleNormal="200" workbookViewId="0">
      <selection activeCell="A17" sqref="A17"/>
    </sheetView>
  </sheetViews>
  <sheetFormatPr baseColWidth="10" defaultRowHeight="13.2" x14ac:dyDescent="0.25"/>
  <cols>
    <col min="1" max="1" width="25.77734375" style="5" customWidth="1"/>
    <col min="2" max="2" width="84.33203125" style="5" bestFit="1" customWidth="1"/>
    <col min="3" max="16384" width="11.5546875" style="5"/>
  </cols>
  <sheetData>
    <row r="1" spans="1:2" x14ac:dyDescent="0.25">
      <c r="A1" s="5" t="s">
        <v>226</v>
      </c>
    </row>
    <row r="2" spans="1:2" x14ac:dyDescent="0.25">
      <c r="A2" s="5">
        <v>100</v>
      </c>
    </row>
    <row r="3" spans="1:2" x14ac:dyDescent="0.25">
      <c r="A3" s="5">
        <v>200</v>
      </c>
    </row>
    <row r="4" spans="1:2" x14ac:dyDescent="0.25">
      <c r="A4" s="5">
        <v>300</v>
      </c>
    </row>
    <row r="5" spans="1:2" x14ac:dyDescent="0.25">
      <c r="A5" s="52" t="e">
        <f>SUM(A2:A4)/A1</f>
        <v>#VALUE!</v>
      </c>
      <c r="B5" s="5" t="s">
        <v>225</v>
      </c>
    </row>
    <row r="6" spans="1:2" x14ac:dyDescent="0.25">
      <c r="B6" s="5" t="s">
        <v>224</v>
      </c>
    </row>
    <row r="10" spans="1:2" ht="39.6" x14ac:dyDescent="0.25">
      <c r="B10" s="42" t="s">
        <v>223</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952BF-F4FA-4C5D-BC7D-9BFBA151309E}">
  <sheetPr codeName="Tabelle4"/>
  <dimension ref="A1:B13"/>
  <sheetViews>
    <sheetView zoomScale="200" zoomScaleNormal="200" workbookViewId="0">
      <selection activeCell="B15" sqref="B15"/>
    </sheetView>
  </sheetViews>
  <sheetFormatPr baseColWidth="10" defaultRowHeight="14.4" x14ac:dyDescent="0.3"/>
  <sheetData>
    <row r="1" spans="1:2" x14ac:dyDescent="0.3">
      <c r="A1" s="24">
        <v>1</v>
      </c>
    </row>
    <row r="2" spans="1:2" ht="15" x14ac:dyDescent="0.3">
      <c r="A2" s="15" t="s">
        <v>89</v>
      </c>
    </row>
    <row r="3" spans="1:2" x14ac:dyDescent="0.3">
      <c r="A3" s="16" t="s">
        <v>90</v>
      </c>
    </row>
    <row r="4" spans="1:2" x14ac:dyDescent="0.3">
      <c r="A4" s="22" t="s">
        <v>91</v>
      </c>
    </row>
    <row r="5" spans="1:2" x14ac:dyDescent="0.3">
      <c r="A5" s="17" t="s">
        <v>82</v>
      </c>
    </row>
    <row r="6" spans="1:2" x14ac:dyDescent="0.3">
      <c r="A6" s="16" t="s">
        <v>92</v>
      </c>
    </row>
    <row r="7" spans="1:2" x14ac:dyDescent="0.3">
      <c r="A7" s="16" t="b">
        <f>IF(A1=1,TRUE())</f>
        <v>1</v>
      </c>
      <c r="B7" t="s">
        <v>97</v>
      </c>
    </row>
    <row r="8" spans="1:2" x14ac:dyDescent="0.3">
      <c r="A8" s="16" t="s">
        <v>93</v>
      </c>
    </row>
    <row r="9" spans="1:2" x14ac:dyDescent="0.3">
      <c r="A9" s="16" t="b">
        <f>IF(A12=1,TRUE)</f>
        <v>0</v>
      </c>
      <c r="B9" t="s">
        <v>98</v>
      </c>
    </row>
    <row r="10" spans="1:2" x14ac:dyDescent="0.3">
      <c r="A10" s="16" t="s">
        <v>94</v>
      </c>
    </row>
    <row r="11" spans="1:2" x14ac:dyDescent="0.3">
      <c r="A11" s="17" t="s">
        <v>84</v>
      </c>
    </row>
    <row r="12" spans="1:2" x14ac:dyDescent="0.3">
      <c r="A12" s="16" t="s">
        <v>95</v>
      </c>
    </row>
    <row r="13" spans="1:2" x14ac:dyDescent="0.3">
      <c r="A13" s="16" t="s">
        <v>96</v>
      </c>
    </row>
  </sheetData>
  <pageMargins left="0.7" right="0.7" top="0.78740157499999996" bottom="0.78740157499999996"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7824C-BF68-45B5-87B3-0CF0F9EEED83}">
  <sheetPr codeName="Tabelle40"/>
  <dimension ref="A1:B10"/>
  <sheetViews>
    <sheetView zoomScale="200" zoomScaleNormal="200" workbookViewId="0">
      <selection activeCell="A16" sqref="A16"/>
    </sheetView>
  </sheetViews>
  <sheetFormatPr baseColWidth="10" defaultRowHeight="13.2" x14ac:dyDescent="0.25"/>
  <cols>
    <col min="1" max="1" width="25.77734375" style="5" customWidth="1"/>
    <col min="2" max="2" width="84.33203125" style="5" bestFit="1" customWidth="1"/>
    <col min="3" max="16384" width="11.5546875" style="5"/>
  </cols>
  <sheetData>
    <row r="1" spans="1:2" x14ac:dyDescent="0.25">
      <c r="A1" s="5" t="s">
        <v>226</v>
      </c>
    </row>
    <row r="2" spans="1:2" x14ac:dyDescent="0.25">
      <c r="A2" s="5">
        <v>100</v>
      </c>
    </row>
    <row r="3" spans="1:2" x14ac:dyDescent="0.25">
      <c r="A3" s="5">
        <v>200</v>
      </c>
    </row>
    <row r="4" spans="1:2" x14ac:dyDescent="0.25">
      <c r="A4" s="5">
        <v>300</v>
      </c>
    </row>
    <row r="5" spans="1:2" x14ac:dyDescent="0.25">
      <c r="A5" s="52" t="str">
        <f>IFERROR(SUM(A2:A4)/A1,"Oops Fehler")</f>
        <v>Oops Fehler</v>
      </c>
      <c r="B5" s="5" t="s">
        <v>225</v>
      </c>
    </row>
    <row r="6" spans="1:2" x14ac:dyDescent="0.25">
      <c r="B6" s="5" t="s">
        <v>224</v>
      </c>
    </row>
    <row r="10" spans="1:2" ht="39.6" x14ac:dyDescent="0.25">
      <c r="B10" s="42" t="s">
        <v>223</v>
      </c>
    </row>
  </sheetData>
  <pageMargins left="0.7" right="0.7" top="0.78740157499999996" bottom="0.78740157499999996"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78AA9-1173-43FA-94F4-DCEA35208646}">
  <sheetPr codeName="Tabelle41"/>
  <dimension ref="A1:B7"/>
  <sheetViews>
    <sheetView zoomScale="200" zoomScaleNormal="200" workbookViewId="0">
      <selection activeCell="A17" sqref="A17"/>
    </sheetView>
  </sheetViews>
  <sheetFormatPr baseColWidth="10" defaultRowHeight="13.2" x14ac:dyDescent="0.25"/>
  <cols>
    <col min="1" max="1" width="25.77734375" style="5" customWidth="1"/>
    <col min="2" max="2" width="84.33203125" style="5" bestFit="1" customWidth="1"/>
    <col min="3" max="16384" width="11.5546875" style="5"/>
  </cols>
  <sheetData>
    <row r="1" spans="1:2" x14ac:dyDescent="0.25">
      <c r="A1" s="5">
        <v>0</v>
      </c>
    </row>
    <row r="2" spans="1:2" x14ac:dyDescent="0.25">
      <c r="A2" s="5">
        <v>100</v>
      </c>
    </row>
    <row r="3" spans="1:2" x14ac:dyDescent="0.25">
      <c r="A3" s="5">
        <v>200</v>
      </c>
    </row>
    <row r="4" spans="1:2" x14ac:dyDescent="0.25">
      <c r="A4" s="5">
        <v>300</v>
      </c>
    </row>
    <row r="5" spans="1:2" x14ac:dyDescent="0.25">
      <c r="A5" s="52" t="e">
        <f>SUM(A2:A4)/A1</f>
        <v>#DIV/0!</v>
      </c>
      <c r="B5" s="5" t="s">
        <v>225</v>
      </c>
    </row>
    <row r="6" spans="1:2" x14ac:dyDescent="0.25">
      <c r="B6" s="5" t="s">
        <v>229</v>
      </c>
    </row>
    <row r="7" spans="1:2" x14ac:dyDescent="0.25">
      <c r="B7" s="5" t="s">
        <v>228</v>
      </c>
    </row>
  </sheetData>
  <pageMargins left="0.7" right="0.7" top="0.78740157499999996" bottom="0.78740157499999996"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25154-99B7-4059-ACED-70196F2A573D}">
  <sheetPr codeName="Tabelle42"/>
  <dimension ref="A1:B7"/>
  <sheetViews>
    <sheetView zoomScale="200" zoomScaleNormal="200" workbookViewId="0">
      <selection activeCell="A14" sqref="A14"/>
    </sheetView>
  </sheetViews>
  <sheetFormatPr baseColWidth="10" defaultRowHeight="13.2" x14ac:dyDescent="0.25"/>
  <cols>
    <col min="1" max="1" width="25.77734375" style="5" customWidth="1"/>
    <col min="2" max="2" width="84.33203125" style="5" bestFit="1" customWidth="1"/>
    <col min="3" max="16384" width="11.5546875" style="5"/>
  </cols>
  <sheetData>
    <row r="1" spans="1:2" x14ac:dyDescent="0.25">
      <c r="A1" s="5">
        <v>0</v>
      </c>
    </row>
    <row r="2" spans="1:2" x14ac:dyDescent="0.25">
      <c r="A2" s="5">
        <v>100</v>
      </c>
    </row>
    <row r="3" spans="1:2" x14ac:dyDescent="0.25">
      <c r="A3" s="5">
        <v>200</v>
      </c>
    </row>
    <row r="4" spans="1:2" x14ac:dyDescent="0.25">
      <c r="A4" s="5">
        <v>300</v>
      </c>
    </row>
    <row r="5" spans="1:2" x14ac:dyDescent="0.25">
      <c r="A5" s="52" t="str">
        <f>IFERROR(SUM(A2:A4)/A1,"Oops Fehler")</f>
        <v>Oops Fehler</v>
      </c>
      <c r="B5" s="5" t="s">
        <v>225</v>
      </c>
    </row>
    <row r="6" spans="1:2" x14ac:dyDescent="0.25">
      <c r="B6" s="5" t="s">
        <v>229</v>
      </c>
    </row>
    <row r="7" spans="1:2" x14ac:dyDescent="0.25">
      <c r="B7" s="5" t="s">
        <v>228</v>
      </c>
    </row>
  </sheetData>
  <pageMargins left="0.7" right="0.7" top="0.78740157499999996" bottom="0.78740157499999996"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CFFED-B675-41BE-9552-4950F086C47E}">
  <sheetPr codeName="Tabelle43"/>
  <dimension ref="A1:M17"/>
  <sheetViews>
    <sheetView zoomScale="200" zoomScaleNormal="200" workbookViewId="0">
      <selection activeCell="A14" sqref="A14"/>
    </sheetView>
  </sheetViews>
  <sheetFormatPr baseColWidth="10" defaultRowHeight="14.4" x14ac:dyDescent="0.3"/>
  <cols>
    <col min="1" max="1" width="25.77734375" style="43" customWidth="1"/>
    <col min="2" max="2" width="13.6640625" style="43" bestFit="1" customWidth="1"/>
    <col min="3" max="3" width="11.5546875" style="43"/>
    <col min="4" max="4" width="78.77734375" style="43" customWidth="1"/>
    <col min="5" max="16384" width="11.5546875" style="43"/>
  </cols>
  <sheetData>
    <row r="1" spans="1:13" x14ac:dyDescent="0.3">
      <c r="A1" s="51" t="s">
        <v>59</v>
      </c>
      <c r="B1" s="50" t="s">
        <v>60</v>
      </c>
      <c r="D1" s="49" t="s">
        <v>248</v>
      </c>
    </row>
    <row r="2" spans="1:13" x14ac:dyDescent="0.3">
      <c r="A2" s="43" t="s">
        <v>61</v>
      </c>
      <c r="B2" s="48">
        <v>29500</v>
      </c>
      <c r="D2" s="49" t="s">
        <v>247</v>
      </c>
    </row>
    <row r="3" spans="1:13" x14ac:dyDescent="0.3">
      <c r="A3" s="43" t="s">
        <v>62</v>
      </c>
      <c r="B3" s="48">
        <v>35200</v>
      </c>
      <c r="D3" s="43" t="s">
        <v>246</v>
      </c>
      <c r="G3" s="5"/>
      <c r="H3" s="5"/>
      <c r="I3" s="5"/>
      <c r="J3" s="5"/>
      <c r="K3" s="5"/>
      <c r="L3" s="5"/>
      <c r="M3" s="5"/>
    </row>
    <row r="4" spans="1:13" x14ac:dyDescent="0.3">
      <c r="A4" s="43" t="s">
        <v>63</v>
      </c>
      <c r="B4" s="48">
        <v>39950</v>
      </c>
      <c r="D4" s="43" t="s">
        <v>245</v>
      </c>
      <c r="G4" s="5"/>
      <c r="H4" s="5"/>
      <c r="I4" s="5"/>
      <c r="J4" s="5"/>
      <c r="K4" s="5"/>
      <c r="L4" s="5"/>
      <c r="M4" s="5"/>
    </row>
    <row r="5" spans="1:13" x14ac:dyDescent="0.3">
      <c r="A5" s="43" t="s">
        <v>64</v>
      </c>
      <c r="B5" s="48">
        <v>30050</v>
      </c>
      <c r="D5" s="43" t="s">
        <v>244</v>
      </c>
      <c r="G5" s="5"/>
      <c r="H5" s="5"/>
      <c r="I5" s="5"/>
      <c r="J5" s="5"/>
      <c r="K5" s="5"/>
      <c r="L5" s="5"/>
      <c r="M5" s="5"/>
    </row>
    <row r="6" spans="1:13" x14ac:dyDescent="0.3">
      <c r="A6" s="43" t="s">
        <v>65</v>
      </c>
      <c r="B6" s="48">
        <v>33300</v>
      </c>
      <c r="G6" s="5"/>
      <c r="H6" s="5"/>
      <c r="I6" s="5"/>
      <c r="J6" s="5"/>
      <c r="K6" s="5"/>
      <c r="L6" s="5"/>
      <c r="M6" s="5"/>
    </row>
    <row r="7" spans="1:13" x14ac:dyDescent="0.3">
      <c r="A7" s="43" t="s">
        <v>66</v>
      </c>
      <c r="B7" s="48">
        <v>28400</v>
      </c>
      <c r="D7" s="43" t="s">
        <v>243</v>
      </c>
      <c r="G7" s="5"/>
      <c r="H7" s="5"/>
      <c r="I7" s="5"/>
      <c r="J7" s="5"/>
      <c r="K7" s="5"/>
      <c r="L7" s="5"/>
      <c r="M7" s="5"/>
    </row>
    <row r="8" spans="1:13" ht="15" thickBot="1" x14ac:dyDescent="0.35">
      <c r="D8" s="43" t="s">
        <v>242</v>
      </c>
      <c r="G8" s="5"/>
      <c r="H8" s="5"/>
      <c r="I8" s="5"/>
      <c r="J8" s="5"/>
      <c r="K8" s="5"/>
      <c r="L8" s="5"/>
      <c r="M8" s="5"/>
    </row>
    <row r="9" spans="1:13" x14ac:dyDescent="0.3">
      <c r="A9" s="46" t="s">
        <v>67</v>
      </c>
      <c r="B9" s="45" t="s">
        <v>64</v>
      </c>
      <c r="D9" s="43" t="s">
        <v>241</v>
      </c>
      <c r="G9" s="5"/>
      <c r="H9" s="5"/>
      <c r="I9" s="5"/>
      <c r="J9" s="5"/>
      <c r="K9" s="5"/>
      <c r="L9" s="5"/>
      <c r="M9" s="5"/>
    </row>
    <row r="10" spans="1:13" ht="15" thickBot="1" x14ac:dyDescent="0.35">
      <c r="A10" s="44" t="s">
        <v>68</v>
      </c>
      <c r="B10" s="47">
        <f>VLOOKUP(B9,$A$2:$B$7,2,0)</f>
        <v>30050</v>
      </c>
      <c r="D10" s="43" t="s">
        <v>240</v>
      </c>
      <c r="G10" s="5"/>
      <c r="H10" s="5"/>
      <c r="I10" s="5"/>
      <c r="J10" s="5"/>
      <c r="K10" s="5"/>
      <c r="L10" s="5"/>
      <c r="M10" s="5"/>
    </row>
    <row r="11" spans="1:13" ht="15" thickBot="1" x14ac:dyDescent="0.35">
      <c r="G11" s="5"/>
      <c r="H11" s="5"/>
      <c r="I11" s="5"/>
      <c r="J11" s="5"/>
      <c r="K11" s="5"/>
      <c r="L11" s="5"/>
      <c r="M11" s="5"/>
    </row>
    <row r="12" spans="1:13" x14ac:dyDescent="0.3">
      <c r="A12" s="46" t="s">
        <v>67</v>
      </c>
      <c r="B12" s="45" t="s">
        <v>239</v>
      </c>
      <c r="G12" s="5"/>
      <c r="H12" s="5"/>
      <c r="I12" s="5"/>
      <c r="J12" s="5"/>
      <c r="K12" s="5"/>
      <c r="L12" s="5"/>
      <c r="M12" s="5"/>
    </row>
    <row r="13" spans="1:13" ht="15" thickBot="1" x14ac:dyDescent="0.35">
      <c r="A13" s="44" t="s">
        <v>68</v>
      </c>
      <c r="B13" s="53" t="e">
        <f>VLOOKUP(B12,$A$2:$B$7,2,0)</f>
        <v>#N/A</v>
      </c>
      <c r="G13" s="5"/>
      <c r="H13" s="5"/>
      <c r="I13" s="5"/>
      <c r="J13" s="5"/>
      <c r="K13" s="5"/>
      <c r="L13" s="5"/>
      <c r="M13" s="5"/>
    </row>
    <row r="14" spans="1:13" x14ac:dyDescent="0.3">
      <c r="G14" s="5"/>
      <c r="H14" s="5"/>
      <c r="I14" s="5"/>
      <c r="J14" s="5"/>
      <c r="K14" s="5"/>
      <c r="L14" s="5"/>
      <c r="M14" s="5"/>
    </row>
    <row r="15" spans="1:13" x14ac:dyDescent="0.3">
      <c r="B15" s="43" t="s">
        <v>238</v>
      </c>
      <c r="G15" s="5"/>
      <c r="H15" s="5"/>
      <c r="I15" s="5"/>
      <c r="J15" s="5"/>
      <c r="K15" s="5"/>
      <c r="L15" s="5"/>
      <c r="M15" s="5"/>
    </row>
    <row r="16" spans="1:13" x14ac:dyDescent="0.3">
      <c r="G16" s="5"/>
      <c r="H16" s="5"/>
      <c r="I16" s="5"/>
      <c r="J16" s="5"/>
      <c r="K16" s="5"/>
      <c r="L16" s="5"/>
      <c r="M16" s="5"/>
    </row>
    <row r="17" spans="7:13" x14ac:dyDescent="0.3">
      <c r="G17" s="5"/>
      <c r="H17" s="5"/>
      <c r="I17" s="5"/>
      <c r="J17" s="5"/>
      <c r="K17" s="5"/>
      <c r="L17" s="5"/>
      <c r="M17" s="5"/>
    </row>
  </sheetData>
  <pageMargins left="0.7" right="0.7" top="0.78740157499999996" bottom="0.78740157499999996"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E7339-4B8E-439E-91FD-9AED814B9634}">
  <sheetPr codeName="Tabelle44"/>
  <dimension ref="A1:M17"/>
  <sheetViews>
    <sheetView zoomScale="200" zoomScaleNormal="200" workbookViewId="0">
      <selection activeCell="A17" sqref="A17"/>
    </sheetView>
  </sheetViews>
  <sheetFormatPr baseColWidth="10" defaultRowHeight="14.4" x14ac:dyDescent="0.3"/>
  <cols>
    <col min="1" max="1" width="25.77734375" style="43" customWidth="1"/>
    <col min="2" max="2" width="13.6640625" style="43" bestFit="1" customWidth="1"/>
    <col min="3" max="3" width="11.5546875" style="43"/>
    <col min="4" max="4" width="78.77734375" style="43" customWidth="1"/>
    <col min="5" max="16384" width="11.5546875" style="43"/>
  </cols>
  <sheetData>
    <row r="1" spans="1:13" x14ac:dyDescent="0.3">
      <c r="A1" s="51" t="s">
        <v>59</v>
      </c>
      <c r="B1" s="50" t="s">
        <v>60</v>
      </c>
      <c r="D1" s="49" t="s">
        <v>248</v>
      </c>
    </row>
    <row r="2" spans="1:13" x14ac:dyDescent="0.3">
      <c r="A2" s="43" t="s">
        <v>61</v>
      </c>
      <c r="B2" s="48">
        <v>29500</v>
      </c>
      <c r="D2" s="49" t="s">
        <v>247</v>
      </c>
    </row>
    <row r="3" spans="1:13" x14ac:dyDescent="0.3">
      <c r="A3" s="43" t="s">
        <v>62</v>
      </c>
      <c r="B3" s="48">
        <v>35200</v>
      </c>
      <c r="D3" s="43" t="s">
        <v>246</v>
      </c>
      <c r="G3" s="5"/>
      <c r="H3" s="5"/>
      <c r="I3" s="5"/>
      <c r="J3" s="5"/>
      <c r="K3" s="5"/>
      <c r="L3" s="5"/>
      <c r="M3" s="5"/>
    </row>
    <row r="4" spans="1:13" x14ac:dyDescent="0.3">
      <c r="A4" s="43" t="s">
        <v>63</v>
      </c>
      <c r="B4" s="48">
        <v>39950</v>
      </c>
      <c r="D4" s="43" t="s">
        <v>245</v>
      </c>
      <c r="G4" s="5"/>
      <c r="H4" s="5"/>
      <c r="I4" s="5"/>
      <c r="J4" s="5"/>
      <c r="K4" s="5"/>
      <c r="L4" s="5"/>
      <c r="M4" s="5"/>
    </row>
    <row r="5" spans="1:13" x14ac:dyDescent="0.3">
      <c r="A5" s="43" t="s">
        <v>64</v>
      </c>
      <c r="B5" s="48">
        <v>30050</v>
      </c>
      <c r="D5" s="43" t="s">
        <v>244</v>
      </c>
      <c r="G5" s="5"/>
      <c r="H5" s="5"/>
      <c r="I5" s="5"/>
      <c r="J5" s="5"/>
      <c r="K5" s="5"/>
      <c r="L5" s="5"/>
      <c r="M5" s="5"/>
    </row>
    <row r="6" spans="1:13" x14ac:dyDescent="0.3">
      <c r="A6" s="43" t="s">
        <v>65</v>
      </c>
      <c r="B6" s="48">
        <v>33300</v>
      </c>
      <c r="G6" s="5"/>
      <c r="H6" s="5"/>
      <c r="I6" s="5"/>
      <c r="J6" s="5"/>
      <c r="K6" s="5"/>
      <c r="L6" s="5"/>
      <c r="M6" s="5"/>
    </row>
    <row r="7" spans="1:13" x14ac:dyDescent="0.3">
      <c r="A7" s="43" t="s">
        <v>66</v>
      </c>
      <c r="B7" s="48">
        <v>28400</v>
      </c>
      <c r="D7" s="43" t="s">
        <v>243</v>
      </c>
      <c r="G7" s="5"/>
      <c r="H7" s="5"/>
      <c r="I7" s="5"/>
      <c r="J7" s="5"/>
      <c r="K7" s="5"/>
      <c r="L7" s="5"/>
      <c r="M7" s="5"/>
    </row>
    <row r="8" spans="1:13" ht="15" thickBot="1" x14ac:dyDescent="0.35">
      <c r="D8" s="43" t="s">
        <v>242</v>
      </c>
      <c r="G8" s="5"/>
      <c r="H8" s="5"/>
      <c r="I8" s="5"/>
      <c r="J8" s="5"/>
      <c r="K8" s="5"/>
      <c r="L8" s="5"/>
      <c r="M8" s="5"/>
    </row>
    <row r="9" spans="1:13" x14ac:dyDescent="0.3">
      <c r="A9" s="46" t="s">
        <v>67</v>
      </c>
      <c r="B9" s="45" t="s">
        <v>64</v>
      </c>
      <c r="D9" s="43" t="s">
        <v>241</v>
      </c>
      <c r="G9" s="5"/>
      <c r="H9" s="5"/>
      <c r="I9" s="5"/>
      <c r="J9" s="5"/>
      <c r="K9" s="5"/>
      <c r="L9" s="5"/>
      <c r="M9" s="5"/>
    </row>
    <row r="10" spans="1:13" ht="15" thickBot="1" x14ac:dyDescent="0.35">
      <c r="A10" s="44" t="s">
        <v>68</v>
      </c>
      <c r="B10" s="47">
        <f>VLOOKUP(B9,$A$2:$B$7,2,0)</f>
        <v>30050</v>
      </c>
      <c r="D10" s="43" t="s">
        <v>240</v>
      </c>
      <c r="G10" s="5"/>
      <c r="H10" s="5"/>
      <c r="I10" s="5"/>
      <c r="J10" s="5"/>
      <c r="K10" s="5"/>
      <c r="L10" s="5"/>
      <c r="M10" s="5"/>
    </row>
    <row r="11" spans="1:13" ht="15" thickBot="1" x14ac:dyDescent="0.35">
      <c r="G11" s="5"/>
      <c r="H11" s="5"/>
      <c r="I11" s="5"/>
      <c r="J11" s="5"/>
      <c r="K11" s="5"/>
      <c r="L11" s="5"/>
      <c r="M11" s="5"/>
    </row>
    <row r="12" spans="1:13" x14ac:dyDescent="0.3">
      <c r="A12" s="46" t="s">
        <v>67</v>
      </c>
      <c r="B12" s="45" t="s">
        <v>239</v>
      </c>
      <c r="G12" s="5"/>
      <c r="H12" s="5"/>
      <c r="I12" s="5"/>
      <c r="J12" s="5"/>
      <c r="K12" s="5"/>
      <c r="L12" s="5"/>
      <c r="M12" s="5"/>
    </row>
    <row r="13" spans="1:13" ht="15" thickBot="1" x14ac:dyDescent="0.35">
      <c r="A13" s="44" t="s">
        <v>68</v>
      </c>
      <c r="B13" s="53" t="str">
        <f>IFERROR(VLOOKUP(B12,$A$2:$B$7,2,0),"Oops Fehler")</f>
        <v>Oops Fehler</v>
      </c>
      <c r="G13" s="5"/>
      <c r="H13" s="5"/>
      <c r="I13" s="5"/>
      <c r="J13" s="5"/>
      <c r="K13" s="5"/>
      <c r="L13" s="5"/>
      <c r="M13" s="5"/>
    </row>
    <row r="14" spans="1:13" x14ac:dyDescent="0.3">
      <c r="G14" s="5"/>
      <c r="H14" s="5"/>
      <c r="I14" s="5"/>
      <c r="J14" s="5"/>
      <c r="K14" s="5"/>
      <c r="L14" s="5"/>
      <c r="M14" s="5"/>
    </row>
    <row r="15" spans="1:13" x14ac:dyDescent="0.3">
      <c r="B15" s="43" t="s">
        <v>238</v>
      </c>
      <c r="G15" s="5"/>
      <c r="H15" s="5"/>
      <c r="I15" s="5"/>
      <c r="J15" s="5"/>
      <c r="K15" s="5"/>
      <c r="L15" s="5"/>
      <c r="M15" s="5"/>
    </row>
    <row r="16" spans="1:13" x14ac:dyDescent="0.3">
      <c r="G16" s="5"/>
      <c r="H16" s="5"/>
      <c r="I16" s="5"/>
      <c r="J16" s="5"/>
      <c r="K16" s="5"/>
      <c r="L16" s="5"/>
      <c r="M16" s="5"/>
    </row>
    <row r="17" spans="7:13" x14ac:dyDescent="0.3">
      <c r="G17" s="5"/>
      <c r="H17" s="5"/>
      <c r="I17" s="5"/>
      <c r="J17" s="5"/>
      <c r="K17" s="5"/>
      <c r="L17" s="5"/>
      <c r="M17" s="5"/>
    </row>
  </sheetData>
  <pageMargins left="0.7" right="0.7" top="0.78740157499999996" bottom="0.78740157499999996" header="0.3" footer="0.3"/>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B95AA-8408-4742-88A9-92A0F5E1AD50}">
  <sheetPr codeName="Tabelle45"/>
  <dimension ref="A1:B9"/>
  <sheetViews>
    <sheetView zoomScale="200" zoomScaleNormal="200" workbookViewId="0">
      <selection activeCell="A12" sqref="A12"/>
    </sheetView>
  </sheetViews>
  <sheetFormatPr baseColWidth="10" defaultRowHeight="13.2" x14ac:dyDescent="0.25"/>
  <cols>
    <col min="1" max="1" width="25.77734375" style="5" customWidth="1"/>
    <col min="2" max="2" width="84.33203125" style="5" bestFit="1" customWidth="1"/>
    <col min="3" max="16384" width="11.5546875" style="5"/>
  </cols>
  <sheetData>
    <row r="1" spans="1:2" x14ac:dyDescent="0.25">
      <c r="A1" s="41">
        <v>81</v>
      </c>
      <c r="B1" s="5" t="s">
        <v>254</v>
      </c>
    </row>
    <row r="2" spans="1:2" x14ac:dyDescent="0.25">
      <c r="A2" s="52">
        <f>SQRT(A1)</f>
        <v>9</v>
      </c>
      <c r="B2" s="5" t="s">
        <v>253</v>
      </c>
    </row>
    <row r="5" spans="1:2" x14ac:dyDescent="0.25">
      <c r="B5" s="5" t="s">
        <v>252</v>
      </c>
    </row>
    <row r="6" spans="1:2" x14ac:dyDescent="0.25">
      <c r="B6" s="5" t="s">
        <v>251</v>
      </c>
    </row>
    <row r="7" spans="1:2" x14ac:dyDescent="0.25">
      <c r="B7" s="5" t="s">
        <v>250</v>
      </c>
    </row>
    <row r="9" spans="1:2" ht="92.4" x14ac:dyDescent="0.25">
      <c r="B9" s="42" t="s">
        <v>249</v>
      </c>
    </row>
  </sheetData>
  <pageMargins left="0.7" right="0.7" top="0.78740157499999996" bottom="0.78740157499999996"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60DA6-F2F1-49BB-ABC9-B448CD12CF76}">
  <sheetPr codeName="Tabelle46"/>
  <dimension ref="A1:B9"/>
  <sheetViews>
    <sheetView zoomScale="200" zoomScaleNormal="200" workbookViewId="0">
      <selection activeCell="A11" sqref="A11"/>
    </sheetView>
  </sheetViews>
  <sheetFormatPr baseColWidth="10" defaultRowHeight="13.2" x14ac:dyDescent="0.25"/>
  <cols>
    <col min="1" max="1" width="25.77734375" style="5" customWidth="1"/>
    <col min="2" max="2" width="84.33203125" style="5" bestFit="1" customWidth="1"/>
    <col min="3" max="16384" width="11.5546875" style="5"/>
  </cols>
  <sheetData>
    <row r="1" spans="1:2" x14ac:dyDescent="0.25">
      <c r="A1" s="41">
        <v>-64</v>
      </c>
      <c r="B1" s="5" t="s">
        <v>254</v>
      </c>
    </row>
    <row r="2" spans="1:2" x14ac:dyDescent="0.25">
      <c r="A2" s="52" t="str">
        <f>IFERROR(SQRT(A1),"Oops Fehler")</f>
        <v>Oops Fehler</v>
      </c>
      <c r="B2" s="5" t="s">
        <v>253</v>
      </c>
    </row>
    <row r="5" spans="1:2" x14ac:dyDescent="0.25">
      <c r="B5" s="5" t="s">
        <v>252</v>
      </c>
    </row>
    <row r="6" spans="1:2" x14ac:dyDescent="0.25">
      <c r="B6" s="5" t="s">
        <v>251</v>
      </c>
    </row>
    <row r="7" spans="1:2" x14ac:dyDescent="0.25">
      <c r="B7" s="5" t="s">
        <v>250</v>
      </c>
    </row>
    <row r="9" spans="1:2" ht="92.4" x14ac:dyDescent="0.25">
      <c r="B9" s="42" t="s">
        <v>249</v>
      </c>
    </row>
  </sheetData>
  <pageMargins left="0.7" right="0.7" top="0.78740157499999996" bottom="0.78740157499999996"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D5CB1-A47F-4824-89B5-3CE595B53534}">
  <sheetPr codeName="Tabelle47"/>
  <dimension ref="A1:B12"/>
  <sheetViews>
    <sheetView zoomScale="200" zoomScaleNormal="200" workbookViewId="0">
      <selection activeCell="A17" sqref="A17"/>
    </sheetView>
  </sheetViews>
  <sheetFormatPr baseColWidth="10" defaultRowHeight="13.2" x14ac:dyDescent="0.25"/>
  <cols>
    <col min="1" max="1" width="25.77734375" style="5" customWidth="1"/>
    <col min="2" max="2" width="84.33203125" style="5" bestFit="1" customWidth="1"/>
    <col min="3" max="16384" width="11.5546875" style="5"/>
  </cols>
  <sheetData>
    <row r="1" spans="1:2" x14ac:dyDescent="0.25">
      <c r="A1" s="5" t="s">
        <v>237</v>
      </c>
    </row>
    <row r="2" spans="1:2" x14ac:dyDescent="0.25">
      <c r="A2" s="41">
        <v>100</v>
      </c>
    </row>
    <row r="3" spans="1:2" x14ac:dyDescent="0.25">
      <c r="A3" s="41">
        <v>200</v>
      </c>
    </row>
    <row r="4" spans="1:2" x14ac:dyDescent="0.25">
      <c r="A4" s="41">
        <v>300</v>
      </c>
    </row>
    <row r="5" spans="1:2" x14ac:dyDescent="0.25">
      <c r="A5" s="5">
        <f>SUM(A2:A4)</f>
        <v>600</v>
      </c>
      <c r="B5" s="5" t="s">
        <v>236</v>
      </c>
    </row>
    <row r="6" spans="1:2" x14ac:dyDescent="0.25">
      <c r="B6" s="5" t="s">
        <v>235</v>
      </c>
    </row>
    <row r="7" spans="1:2" x14ac:dyDescent="0.25">
      <c r="B7" s="5" t="s">
        <v>234</v>
      </c>
    </row>
    <row r="8" spans="1:2" x14ac:dyDescent="0.25">
      <c r="B8" s="5" t="s">
        <v>233</v>
      </c>
    </row>
    <row r="10" spans="1:2" x14ac:dyDescent="0.25">
      <c r="B10" s="5" t="s">
        <v>232</v>
      </c>
    </row>
    <row r="11" spans="1:2" x14ac:dyDescent="0.25">
      <c r="B11" s="5" t="s">
        <v>231</v>
      </c>
    </row>
    <row r="12" spans="1:2" x14ac:dyDescent="0.25">
      <c r="B12" s="5" t="s">
        <v>230</v>
      </c>
    </row>
  </sheetData>
  <pageMargins left="0.7" right="0.7" top="0.78740157499999996" bottom="0.78740157499999996"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B87B8-DC94-4669-BE73-D75FA285918D}">
  <sheetPr codeName="Tabelle48"/>
  <dimension ref="A1:C7"/>
  <sheetViews>
    <sheetView zoomScale="200" zoomScaleNormal="200" workbookViewId="0">
      <selection activeCell="A15" sqref="A15"/>
    </sheetView>
  </sheetViews>
  <sheetFormatPr baseColWidth="10" defaultRowHeight="13.2" x14ac:dyDescent="0.25"/>
  <cols>
    <col min="1" max="1" width="25.77734375" style="5" customWidth="1"/>
    <col min="2" max="2" width="8.6640625" style="5" customWidth="1"/>
    <col min="3" max="3" width="99.109375" style="5" bestFit="1" customWidth="1"/>
    <col min="4" max="16384" width="11.5546875" style="5"/>
  </cols>
  <sheetData>
    <row r="1" spans="1:3" x14ac:dyDescent="0.25">
      <c r="A1" s="5" t="s">
        <v>226</v>
      </c>
      <c r="B1" s="5">
        <v>10</v>
      </c>
    </row>
    <row r="2" spans="1:3" x14ac:dyDescent="0.25">
      <c r="A2" s="41">
        <v>100</v>
      </c>
    </row>
    <row r="3" spans="1:3" x14ac:dyDescent="0.25">
      <c r="A3" s="41">
        <v>200</v>
      </c>
    </row>
    <row r="4" spans="1:3" x14ac:dyDescent="0.25">
      <c r="A4" s="41">
        <v>300</v>
      </c>
    </row>
    <row r="5" spans="1:3" x14ac:dyDescent="0.25">
      <c r="A5" s="5">
        <f>SUM(A2:A4)/B1</f>
        <v>60</v>
      </c>
      <c r="C5" s="5" t="s">
        <v>257</v>
      </c>
    </row>
    <row r="6" spans="1:3" x14ac:dyDescent="0.25">
      <c r="C6" s="5" t="s">
        <v>256</v>
      </c>
    </row>
    <row r="7" spans="1:3" x14ac:dyDescent="0.25">
      <c r="C7" s="5" t="s">
        <v>255</v>
      </c>
    </row>
  </sheetData>
  <pageMargins left="0.7" right="0.7" top="0.78740157499999996" bottom="0.78740157499999996"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6BC27-42A9-441F-AA02-66F3FE68A8AB}">
  <sheetPr codeName="Tabelle49"/>
  <dimension ref="A1:C7"/>
  <sheetViews>
    <sheetView zoomScale="200" zoomScaleNormal="200" workbookViewId="0">
      <selection activeCell="A9" sqref="A9"/>
    </sheetView>
  </sheetViews>
  <sheetFormatPr baseColWidth="10" defaultRowHeight="14.4" x14ac:dyDescent="0.3"/>
  <cols>
    <col min="3" max="3" width="75.77734375" bestFit="1" customWidth="1"/>
  </cols>
  <sheetData>
    <row r="1" spans="1:3" x14ac:dyDescent="0.3">
      <c r="A1" t="s">
        <v>69</v>
      </c>
    </row>
    <row r="3" spans="1:3" x14ac:dyDescent="0.3">
      <c r="A3" t="s">
        <v>70</v>
      </c>
    </row>
    <row r="4" spans="1:3" ht="15" thickBot="1" x14ac:dyDescent="0.35">
      <c r="A4" t="s">
        <v>71</v>
      </c>
    </row>
    <row r="5" spans="1:3" ht="15" thickBot="1" x14ac:dyDescent="0.35">
      <c r="A5" s="125" t="s">
        <v>73</v>
      </c>
      <c r="B5" s="125" t="s">
        <v>75</v>
      </c>
      <c r="C5" t="s">
        <v>360</v>
      </c>
    </row>
    <row r="6" spans="1:3" x14ac:dyDescent="0.3">
      <c r="A6" t="s">
        <v>72</v>
      </c>
    </row>
    <row r="7" spans="1:3" x14ac:dyDescent="0.3">
      <c r="A7" t="s">
        <v>15</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A2FC8-09A7-480F-A987-EF465B3E55C8}">
  <sheetPr codeName="Tabelle5"/>
  <dimension ref="A1:A9"/>
  <sheetViews>
    <sheetView zoomScale="200" zoomScaleNormal="200" workbookViewId="0">
      <selection activeCell="A4" sqref="A4"/>
    </sheetView>
  </sheetViews>
  <sheetFormatPr baseColWidth="10" defaultRowHeight="14.4" x14ac:dyDescent="0.3"/>
  <cols>
    <col min="1" max="1" width="177.6640625" style="21" bestFit="1" customWidth="1"/>
  </cols>
  <sheetData>
    <row r="1" spans="1:1" ht="15" x14ac:dyDescent="0.3">
      <c r="A1" s="18" t="s">
        <v>80</v>
      </c>
    </row>
    <row r="2" spans="1:1" x14ac:dyDescent="0.3">
      <c r="A2" s="19" t="s">
        <v>81</v>
      </c>
    </row>
    <row r="3" spans="1:1" x14ac:dyDescent="0.3">
      <c r="A3" s="20" t="s">
        <v>82</v>
      </c>
    </row>
    <row r="4" spans="1:1" x14ac:dyDescent="0.3">
      <c r="A4" s="19" t="s">
        <v>83</v>
      </c>
    </row>
    <row r="5" spans="1:1" x14ac:dyDescent="0.3">
      <c r="A5" s="20" t="s">
        <v>84</v>
      </c>
    </row>
    <row r="6" spans="1:1" x14ac:dyDescent="0.3">
      <c r="A6" s="19" t="s">
        <v>85</v>
      </c>
    </row>
    <row r="7" spans="1:1" x14ac:dyDescent="0.3">
      <c r="A7" s="19" t="s">
        <v>86</v>
      </c>
    </row>
    <row r="8" spans="1:1" x14ac:dyDescent="0.3">
      <c r="A8" s="20" t="s">
        <v>87</v>
      </c>
    </row>
    <row r="9" spans="1:1" ht="22.8" x14ac:dyDescent="0.3">
      <c r="A9" s="19" t="s">
        <v>88</v>
      </c>
    </row>
  </sheetData>
  <pageMargins left="0.7" right="0.7" top="0.78740157499999996" bottom="0.78740157499999996"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CC441-3E6B-4D38-8EDB-E664A76ABBE8}">
  <sheetPr codeName="Tabelle50"/>
  <dimension ref="A1:C15"/>
  <sheetViews>
    <sheetView zoomScale="200" zoomScaleNormal="200" workbookViewId="0">
      <selection activeCell="A17" sqref="A17"/>
    </sheetView>
  </sheetViews>
  <sheetFormatPr baseColWidth="10" defaultRowHeight="14.4" x14ac:dyDescent="0.3"/>
  <cols>
    <col min="3" max="3" width="75.77734375" bestFit="1" customWidth="1"/>
  </cols>
  <sheetData>
    <row r="1" spans="1:3" x14ac:dyDescent="0.3">
      <c r="A1" t="s">
        <v>69</v>
      </c>
    </row>
    <row r="3" spans="1:3" x14ac:dyDescent="0.3">
      <c r="A3" t="s">
        <v>70</v>
      </c>
    </row>
    <row r="4" spans="1:3" ht="15" thickBot="1" x14ac:dyDescent="0.35">
      <c r="A4" t="s">
        <v>71</v>
      </c>
    </row>
    <row r="5" spans="1:3" ht="15" thickBot="1" x14ac:dyDescent="0.35">
      <c r="A5" s="125" t="s">
        <v>73</v>
      </c>
      <c r="B5" s="125" t="s">
        <v>75</v>
      </c>
      <c r="C5" t="s">
        <v>360</v>
      </c>
    </row>
    <row r="6" spans="1:3" x14ac:dyDescent="0.3">
      <c r="A6" t="s">
        <v>72</v>
      </c>
    </row>
    <row r="7" spans="1:3" x14ac:dyDescent="0.3">
      <c r="A7" t="s">
        <v>15</v>
      </c>
    </row>
    <row r="9" spans="1:3" x14ac:dyDescent="0.3">
      <c r="A9" t="s">
        <v>74</v>
      </c>
    </row>
    <row r="10" spans="1:3" x14ac:dyDescent="0.3">
      <c r="A10" t="str">
        <f>CONCATENATE(A3,B5,A4,A5,A6,B5,A7)</f>
        <v>Robert Hans - Joachim Klingenberg</v>
      </c>
    </row>
    <row r="11" spans="1:3" x14ac:dyDescent="0.3">
      <c r="A11" t="s">
        <v>77</v>
      </c>
    </row>
    <row r="13" spans="1:3" x14ac:dyDescent="0.3">
      <c r="A13" t="s">
        <v>76</v>
      </c>
    </row>
    <row r="14" spans="1:3" x14ac:dyDescent="0.3">
      <c r="A14" t="str">
        <f>A3&amp;B5&amp;A4&amp;A5&amp;A6&amp;B5&amp;A7</f>
        <v>Robert Hans - Joachim Klingenberg</v>
      </c>
    </row>
    <row r="15" spans="1:3" x14ac:dyDescent="0.3">
      <c r="A15" t="s">
        <v>78</v>
      </c>
    </row>
  </sheetData>
  <pageMargins left="0.7" right="0.7" top="0.78740157499999996" bottom="0.78740157499999996"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C32A1-E941-4EE5-B977-A79D4EAC3061}">
  <sheetPr codeName="Tabelle51"/>
  <dimension ref="A1:A12"/>
  <sheetViews>
    <sheetView zoomScale="200" zoomScaleNormal="200" workbookViewId="0">
      <selection activeCell="A16" sqref="A16"/>
    </sheetView>
  </sheetViews>
  <sheetFormatPr baseColWidth="10" defaultRowHeight="14.4" x14ac:dyDescent="0.3"/>
  <cols>
    <col min="1" max="1" width="122.33203125" customWidth="1"/>
  </cols>
  <sheetData>
    <row r="1" spans="1:1" x14ac:dyDescent="0.3">
      <c r="A1" t="s">
        <v>258</v>
      </c>
    </row>
    <row r="3" spans="1:1" x14ac:dyDescent="0.3">
      <c r="A3" t="s">
        <v>259</v>
      </c>
    </row>
    <row r="4" spans="1:1" x14ac:dyDescent="0.3">
      <c r="A4" t="s">
        <v>260</v>
      </c>
    </row>
    <row r="5" spans="1:1" x14ac:dyDescent="0.3">
      <c r="A5" t="s">
        <v>296</v>
      </c>
    </row>
    <row r="8" spans="1:1" x14ac:dyDescent="0.3">
      <c r="A8" t="s">
        <v>361</v>
      </c>
    </row>
    <row r="9" spans="1:1" x14ac:dyDescent="0.3">
      <c r="A9" s="124" t="s">
        <v>362</v>
      </c>
    </row>
    <row r="10" spans="1:1" x14ac:dyDescent="0.3">
      <c r="A10" s="127" t="s">
        <v>363</v>
      </c>
    </row>
    <row r="12" spans="1:1" x14ac:dyDescent="0.3">
      <c r="A12" t="s">
        <v>364</v>
      </c>
    </row>
  </sheetData>
  <hyperlinks>
    <hyperlink ref="A10" r:id="rId1" xr:uid="{54D64F01-2F94-43EF-94B6-D4135A53F676}"/>
  </hyperlinks>
  <pageMargins left="0.7" right="0.7" top="0.78740157499999996" bottom="0.78740157499999996" header="0.3" footer="0.3"/>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70F18-13A9-4648-B848-B56ABD7ACB77}">
  <sheetPr codeName="Tabelle52"/>
  <dimension ref="A1:L372"/>
  <sheetViews>
    <sheetView zoomScale="200" zoomScaleNormal="200" workbookViewId="0">
      <selection activeCell="E19" sqref="E19"/>
    </sheetView>
  </sheetViews>
  <sheetFormatPr baseColWidth="10" defaultRowHeight="13.2" x14ac:dyDescent="0.25"/>
  <cols>
    <col min="1" max="1" width="11.5546875" style="122"/>
    <col min="2" max="3" width="11.5546875" style="5"/>
    <col min="4" max="4" width="14.109375" style="5" bestFit="1" customWidth="1"/>
    <col min="5" max="5" width="11.5546875" style="5"/>
    <col min="6" max="6" width="11.5546875" style="5" bestFit="1" customWidth="1"/>
    <col min="7" max="7" width="12.6640625" style="5" bestFit="1" customWidth="1"/>
    <col min="8" max="8" width="11.5546875" style="5"/>
    <col min="9" max="9" width="15.6640625" style="5" bestFit="1" customWidth="1"/>
    <col min="10" max="16384" width="11.5546875" style="5"/>
  </cols>
  <sheetData>
    <row r="1" spans="1:12" x14ac:dyDescent="0.25">
      <c r="A1" s="120" t="s">
        <v>333</v>
      </c>
      <c r="B1" s="121" t="s">
        <v>334</v>
      </c>
      <c r="C1" s="121" t="s">
        <v>335</v>
      </c>
      <c r="D1" s="121" t="s">
        <v>336</v>
      </c>
      <c r="E1" s="121" t="s">
        <v>337</v>
      </c>
      <c r="F1" s="121" t="s">
        <v>60</v>
      </c>
      <c r="G1" s="121" t="s">
        <v>338</v>
      </c>
      <c r="I1" s="121"/>
    </row>
    <row r="2" spans="1:12" ht="14.4" x14ac:dyDescent="0.3">
      <c r="A2" s="122">
        <v>39814</v>
      </c>
      <c r="B2" s="5" t="s">
        <v>339</v>
      </c>
      <c r="C2" s="5" t="s">
        <v>340</v>
      </c>
      <c r="D2" s="5" t="s">
        <v>341</v>
      </c>
      <c r="E2" s="5">
        <v>7</v>
      </c>
      <c r="F2" s="123">
        <v>325</v>
      </c>
      <c r="G2" s="123">
        <f>E2*F2</f>
        <v>2275</v>
      </c>
      <c r="I2" s="120"/>
      <c r="J2" s="121"/>
      <c r="K2" s="121"/>
      <c r="L2" s="121"/>
    </row>
    <row r="3" spans="1:12" ht="14.4" x14ac:dyDescent="0.3">
      <c r="A3" s="122">
        <v>39815</v>
      </c>
      <c r="B3" s="5" t="s">
        <v>342</v>
      </c>
      <c r="C3" s="5" t="s">
        <v>343</v>
      </c>
      <c r="D3" s="5" t="s">
        <v>344</v>
      </c>
      <c r="E3" s="5">
        <v>6</v>
      </c>
      <c r="F3" s="123">
        <v>599</v>
      </c>
      <c r="G3" s="123">
        <f t="shared" ref="G3:G66" si="0">E3*F3</f>
        <v>3594</v>
      </c>
    </row>
    <row r="4" spans="1:12" ht="14.4" x14ac:dyDescent="0.3">
      <c r="A4" s="122">
        <v>39816</v>
      </c>
      <c r="B4" s="5" t="s">
        <v>345</v>
      </c>
      <c r="C4" s="5" t="s">
        <v>340</v>
      </c>
      <c r="D4" s="5" t="s">
        <v>341</v>
      </c>
      <c r="E4" s="5">
        <v>5</v>
      </c>
      <c r="F4" s="123">
        <v>400</v>
      </c>
      <c r="G4" s="123">
        <f t="shared" si="0"/>
        <v>2000</v>
      </c>
    </row>
    <row r="5" spans="1:12" ht="14.4" x14ac:dyDescent="0.3">
      <c r="A5" s="122">
        <v>39817</v>
      </c>
      <c r="B5" s="5" t="s">
        <v>346</v>
      </c>
      <c r="C5" s="5" t="s">
        <v>340</v>
      </c>
      <c r="D5" s="5" t="s">
        <v>341</v>
      </c>
      <c r="E5" s="5">
        <v>5</v>
      </c>
      <c r="F5" s="123">
        <v>325</v>
      </c>
      <c r="G5" s="123">
        <f t="shared" si="0"/>
        <v>1625</v>
      </c>
    </row>
    <row r="6" spans="1:12" ht="14.4" x14ac:dyDescent="0.3">
      <c r="A6" s="122">
        <v>39818</v>
      </c>
      <c r="B6" s="5" t="s">
        <v>347</v>
      </c>
      <c r="C6" s="5" t="s">
        <v>340</v>
      </c>
      <c r="D6" s="5" t="s">
        <v>341</v>
      </c>
      <c r="E6" s="5">
        <v>7</v>
      </c>
      <c r="F6" s="123">
        <v>325</v>
      </c>
      <c r="G6" s="123">
        <f t="shared" si="0"/>
        <v>2275</v>
      </c>
    </row>
    <row r="7" spans="1:12" ht="14.4" x14ac:dyDescent="0.3">
      <c r="A7" s="122">
        <v>39819</v>
      </c>
      <c r="B7" s="5" t="s">
        <v>348</v>
      </c>
      <c r="C7" s="5" t="s">
        <v>340</v>
      </c>
      <c r="D7" s="5" t="s">
        <v>341</v>
      </c>
      <c r="E7" s="5">
        <v>3</v>
      </c>
      <c r="F7" s="123">
        <v>400</v>
      </c>
      <c r="G7" s="123">
        <f t="shared" si="0"/>
        <v>1200</v>
      </c>
    </row>
    <row r="8" spans="1:12" ht="14.4" x14ac:dyDescent="0.3">
      <c r="A8" s="122">
        <v>39820</v>
      </c>
      <c r="B8" s="5" t="s">
        <v>349</v>
      </c>
      <c r="C8" s="5" t="s">
        <v>350</v>
      </c>
      <c r="D8" s="5" t="s">
        <v>351</v>
      </c>
      <c r="E8" s="5">
        <v>4</v>
      </c>
      <c r="F8" s="123">
        <v>350</v>
      </c>
      <c r="G8" s="123">
        <f t="shared" si="0"/>
        <v>1400</v>
      </c>
    </row>
    <row r="9" spans="1:12" ht="14.4" x14ac:dyDescent="0.3">
      <c r="A9" s="122">
        <v>39821</v>
      </c>
      <c r="B9" s="5" t="s">
        <v>352</v>
      </c>
      <c r="C9" s="5" t="s">
        <v>350</v>
      </c>
      <c r="D9" s="5" t="s">
        <v>351</v>
      </c>
      <c r="E9" s="5">
        <v>9</v>
      </c>
      <c r="F9" s="123">
        <v>350</v>
      </c>
      <c r="G9" s="123">
        <f t="shared" si="0"/>
        <v>3150</v>
      </c>
    </row>
    <row r="10" spans="1:12" ht="14.4" x14ac:dyDescent="0.3">
      <c r="A10" s="122">
        <v>39822</v>
      </c>
      <c r="B10" s="5" t="s">
        <v>353</v>
      </c>
      <c r="C10" s="5" t="s">
        <v>343</v>
      </c>
      <c r="D10" s="5" t="s">
        <v>344</v>
      </c>
      <c r="E10" s="5">
        <v>2</v>
      </c>
      <c r="F10" s="123">
        <v>599</v>
      </c>
      <c r="G10" s="123">
        <f t="shared" si="0"/>
        <v>1198</v>
      </c>
    </row>
    <row r="11" spans="1:12" ht="14.4" x14ac:dyDescent="0.3">
      <c r="A11" s="122">
        <v>39823</v>
      </c>
      <c r="B11" s="5" t="s">
        <v>342</v>
      </c>
      <c r="C11" s="5" t="s">
        <v>354</v>
      </c>
      <c r="D11" s="5" t="s">
        <v>355</v>
      </c>
      <c r="E11" s="5">
        <v>7</v>
      </c>
      <c r="F11" s="123">
        <v>225</v>
      </c>
      <c r="G11" s="123">
        <f t="shared" si="0"/>
        <v>1575</v>
      </c>
    </row>
    <row r="12" spans="1:12" ht="14.4" x14ac:dyDescent="0.3">
      <c r="A12" s="122">
        <v>39824</v>
      </c>
      <c r="B12" s="5" t="s">
        <v>339</v>
      </c>
      <c r="C12" s="5" t="s">
        <v>350</v>
      </c>
      <c r="D12" s="5" t="s">
        <v>356</v>
      </c>
      <c r="E12" s="5">
        <v>8</v>
      </c>
      <c r="F12" s="123">
        <v>795</v>
      </c>
      <c r="G12" s="123">
        <f t="shared" si="0"/>
        <v>6360</v>
      </c>
    </row>
    <row r="13" spans="1:12" ht="14.4" x14ac:dyDescent="0.3">
      <c r="A13" s="122">
        <v>39825</v>
      </c>
      <c r="B13" s="5" t="s">
        <v>345</v>
      </c>
      <c r="C13" s="5" t="s">
        <v>340</v>
      </c>
      <c r="D13" s="5" t="s">
        <v>341</v>
      </c>
      <c r="E13" s="5">
        <v>4</v>
      </c>
      <c r="F13" s="123">
        <v>400</v>
      </c>
      <c r="G13" s="123">
        <f t="shared" si="0"/>
        <v>1600</v>
      </c>
    </row>
    <row r="14" spans="1:12" ht="14.4" x14ac:dyDescent="0.3">
      <c r="A14" s="122">
        <v>39826</v>
      </c>
      <c r="B14" s="5" t="s">
        <v>346</v>
      </c>
      <c r="C14" s="5" t="s">
        <v>343</v>
      </c>
      <c r="D14" s="5" t="s">
        <v>344</v>
      </c>
      <c r="E14" s="5">
        <v>10</v>
      </c>
      <c r="F14" s="123">
        <v>400</v>
      </c>
      <c r="G14" s="123">
        <f t="shared" si="0"/>
        <v>4000</v>
      </c>
    </row>
    <row r="15" spans="1:12" ht="14.4" x14ac:dyDescent="0.3">
      <c r="A15" s="122">
        <v>39827</v>
      </c>
      <c r="B15" s="5" t="s">
        <v>347</v>
      </c>
      <c r="C15" s="5" t="s">
        <v>350</v>
      </c>
      <c r="D15" s="5" t="s">
        <v>356</v>
      </c>
      <c r="E15" s="5">
        <v>8</v>
      </c>
      <c r="F15" s="123">
        <v>150</v>
      </c>
      <c r="G15" s="123">
        <f t="shared" si="0"/>
        <v>1200</v>
      </c>
    </row>
    <row r="16" spans="1:12" ht="14.4" x14ac:dyDescent="0.3">
      <c r="A16" s="122">
        <v>39828</v>
      </c>
      <c r="B16" s="5" t="s">
        <v>348</v>
      </c>
      <c r="C16" s="5" t="s">
        <v>354</v>
      </c>
      <c r="D16" s="5" t="s">
        <v>355</v>
      </c>
      <c r="E16" s="5">
        <v>4</v>
      </c>
      <c r="F16" s="123">
        <v>225</v>
      </c>
      <c r="G16" s="123">
        <f t="shared" si="0"/>
        <v>900</v>
      </c>
    </row>
    <row r="17" spans="1:7" ht="14.4" x14ac:dyDescent="0.3">
      <c r="A17" s="122">
        <v>39829</v>
      </c>
      <c r="B17" s="5" t="s">
        <v>352</v>
      </c>
      <c r="C17" s="5" t="s">
        <v>340</v>
      </c>
      <c r="D17" s="5" t="s">
        <v>341</v>
      </c>
      <c r="E17" s="5">
        <v>2</v>
      </c>
      <c r="F17" s="123">
        <v>325</v>
      </c>
      <c r="G17" s="123">
        <f t="shared" si="0"/>
        <v>650</v>
      </c>
    </row>
    <row r="18" spans="1:7" ht="14.4" x14ac:dyDescent="0.3">
      <c r="A18" s="122">
        <v>39830</v>
      </c>
      <c r="B18" s="5" t="s">
        <v>353</v>
      </c>
      <c r="C18" s="5" t="s">
        <v>340</v>
      </c>
      <c r="D18" s="5" t="s">
        <v>341</v>
      </c>
      <c r="E18" s="5">
        <v>8</v>
      </c>
      <c r="F18" s="123">
        <v>299</v>
      </c>
      <c r="G18" s="123">
        <f t="shared" si="0"/>
        <v>2392</v>
      </c>
    </row>
    <row r="19" spans="1:7" ht="14.4" x14ac:dyDescent="0.3">
      <c r="A19" s="122">
        <v>39831</v>
      </c>
      <c r="B19" s="5" t="s">
        <v>349</v>
      </c>
      <c r="C19" s="5" t="s">
        <v>340</v>
      </c>
      <c r="D19" s="5" t="s">
        <v>341</v>
      </c>
      <c r="E19" s="5">
        <v>5</v>
      </c>
      <c r="F19" s="123">
        <v>169</v>
      </c>
      <c r="G19" s="123">
        <f t="shared" si="0"/>
        <v>845</v>
      </c>
    </row>
    <row r="20" spans="1:7" ht="14.4" x14ac:dyDescent="0.3">
      <c r="A20" s="122">
        <v>39832</v>
      </c>
      <c r="B20" s="5" t="s">
        <v>339</v>
      </c>
      <c r="C20" s="5" t="s">
        <v>340</v>
      </c>
      <c r="D20" s="5" t="s">
        <v>341</v>
      </c>
      <c r="E20" s="5">
        <v>4</v>
      </c>
      <c r="F20" s="123">
        <v>400</v>
      </c>
      <c r="G20" s="123">
        <f t="shared" si="0"/>
        <v>1600</v>
      </c>
    </row>
    <row r="21" spans="1:7" ht="14.4" x14ac:dyDescent="0.3">
      <c r="A21" s="122">
        <v>39833</v>
      </c>
      <c r="B21" s="5" t="s">
        <v>342</v>
      </c>
      <c r="C21" s="5" t="s">
        <v>340</v>
      </c>
      <c r="D21" s="5" t="s">
        <v>341</v>
      </c>
      <c r="E21" s="5">
        <v>10</v>
      </c>
      <c r="F21" s="123">
        <v>400</v>
      </c>
      <c r="G21" s="123">
        <f t="shared" si="0"/>
        <v>4000</v>
      </c>
    </row>
    <row r="22" spans="1:7" ht="14.4" x14ac:dyDescent="0.3">
      <c r="A22" s="122">
        <v>39834</v>
      </c>
      <c r="B22" s="5" t="s">
        <v>345</v>
      </c>
      <c r="C22" s="5" t="s">
        <v>340</v>
      </c>
      <c r="D22" s="5" t="s">
        <v>341</v>
      </c>
      <c r="E22" s="5">
        <v>3</v>
      </c>
      <c r="F22" s="123">
        <v>450</v>
      </c>
      <c r="G22" s="123">
        <f t="shared" si="0"/>
        <v>1350</v>
      </c>
    </row>
    <row r="23" spans="1:7" ht="14.4" x14ac:dyDescent="0.3">
      <c r="A23" s="122">
        <v>39835</v>
      </c>
      <c r="B23" s="5" t="s">
        <v>346</v>
      </c>
      <c r="C23" s="5" t="s">
        <v>343</v>
      </c>
      <c r="D23" s="5" t="s">
        <v>344</v>
      </c>
      <c r="E23" s="5">
        <v>10</v>
      </c>
      <c r="F23" s="123">
        <v>600</v>
      </c>
      <c r="G23" s="123">
        <f t="shared" si="0"/>
        <v>6000</v>
      </c>
    </row>
    <row r="24" spans="1:7" ht="14.4" x14ac:dyDescent="0.3">
      <c r="A24" s="122">
        <v>39836</v>
      </c>
      <c r="B24" s="5" t="s">
        <v>347</v>
      </c>
      <c r="C24" s="5" t="s">
        <v>340</v>
      </c>
      <c r="D24" s="5" t="s">
        <v>341</v>
      </c>
      <c r="E24" s="5">
        <v>3</v>
      </c>
      <c r="F24" s="123">
        <v>450</v>
      </c>
      <c r="G24" s="123">
        <f t="shared" si="0"/>
        <v>1350</v>
      </c>
    </row>
    <row r="25" spans="1:7" ht="14.4" x14ac:dyDescent="0.3">
      <c r="A25" s="122">
        <v>39837</v>
      </c>
      <c r="B25" s="5" t="s">
        <v>348</v>
      </c>
      <c r="C25" s="5" t="s">
        <v>350</v>
      </c>
      <c r="D25" s="5" t="s">
        <v>356</v>
      </c>
      <c r="E25" s="5">
        <v>1</v>
      </c>
      <c r="F25" s="123">
        <v>150</v>
      </c>
      <c r="G25" s="123">
        <f t="shared" si="0"/>
        <v>150</v>
      </c>
    </row>
    <row r="26" spans="1:7" ht="14.4" x14ac:dyDescent="0.3">
      <c r="A26" s="122">
        <v>39838</v>
      </c>
      <c r="B26" s="5" t="s">
        <v>349</v>
      </c>
      <c r="C26" s="5" t="s">
        <v>354</v>
      </c>
      <c r="D26" s="5" t="s">
        <v>355</v>
      </c>
      <c r="E26" s="5">
        <v>8</v>
      </c>
      <c r="F26" s="123">
        <v>225</v>
      </c>
      <c r="G26" s="123">
        <f t="shared" si="0"/>
        <v>1800</v>
      </c>
    </row>
    <row r="27" spans="1:7" ht="14.4" x14ac:dyDescent="0.3">
      <c r="A27" s="122">
        <v>39839</v>
      </c>
      <c r="B27" s="5" t="s">
        <v>352</v>
      </c>
      <c r="C27" s="5" t="s">
        <v>343</v>
      </c>
      <c r="D27" s="5" t="s">
        <v>344</v>
      </c>
      <c r="E27" s="5">
        <v>1</v>
      </c>
      <c r="F27" s="123">
        <v>300</v>
      </c>
      <c r="G27" s="123">
        <f t="shared" si="0"/>
        <v>300</v>
      </c>
    </row>
    <row r="28" spans="1:7" ht="14.4" x14ac:dyDescent="0.3">
      <c r="A28" s="122">
        <v>39840</v>
      </c>
      <c r="B28" s="5" t="s">
        <v>353</v>
      </c>
      <c r="C28" s="5" t="s">
        <v>340</v>
      </c>
      <c r="D28" s="5" t="s">
        <v>341</v>
      </c>
      <c r="E28" s="5">
        <v>4</v>
      </c>
      <c r="F28" s="123">
        <v>400</v>
      </c>
      <c r="G28" s="123">
        <f t="shared" si="0"/>
        <v>1600</v>
      </c>
    </row>
    <row r="29" spans="1:7" ht="14.4" x14ac:dyDescent="0.3">
      <c r="A29" s="122">
        <v>39841</v>
      </c>
      <c r="B29" s="5" t="s">
        <v>342</v>
      </c>
      <c r="C29" s="5" t="s">
        <v>354</v>
      </c>
      <c r="D29" s="5" t="s">
        <v>355</v>
      </c>
      <c r="E29" s="5">
        <v>8</v>
      </c>
      <c r="F29" s="123">
        <v>225</v>
      </c>
      <c r="G29" s="123">
        <f t="shared" si="0"/>
        <v>1800</v>
      </c>
    </row>
    <row r="30" spans="1:7" ht="14.4" x14ac:dyDescent="0.3">
      <c r="A30" s="122">
        <v>39842</v>
      </c>
      <c r="B30" s="5" t="s">
        <v>339</v>
      </c>
      <c r="C30" s="5" t="s">
        <v>354</v>
      </c>
      <c r="D30" s="5" t="s">
        <v>355</v>
      </c>
      <c r="E30" s="5">
        <v>10</v>
      </c>
      <c r="F30" s="123">
        <v>225</v>
      </c>
      <c r="G30" s="123">
        <f t="shared" si="0"/>
        <v>2250</v>
      </c>
    </row>
    <row r="31" spans="1:7" ht="14.4" x14ac:dyDescent="0.3">
      <c r="A31" s="122">
        <v>39843</v>
      </c>
      <c r="B31" s="5" t="s">
        <v>345</v>
      </c>
      <c r="C31" s="5" t="s">
        <v>350</v>
      </c>
      <c r="D31" s="5" t="s">
        <v>356</v>
      </c>
      <c r="E31" s="5">
        <v>3</v>
      </c>
      <c r="F31" s="123">
        <v>795</v>
      </c>
      <c r="G31" s="123">
        <f t="shared" si="0"/>
        <v>2385</v>
      </c>
    </row>
    <row r="32" spans="1:7" ht="14.4" x14ac:dyDescent="0.3">
      <c r="A32" s="122">
        <v>39844</v>
      </c>
      <c r="B32" s="5" t="s">
        <v>346</v>
      </c>
      <c r="C32" s="5" t="s">
        <v>350</v>
      </c>
      <c r="D32" s="5" t="s">
        <v>351</v>
      </c>
      <c r="E32" s="5">
        <v>2</v>
      </c>
      <c r="F32" s="123">
        <v>350</v>
      </c>
      <c r="G32" s="123">
        <f t="shared" si="0"/>
        <v>700</v>
      </c>
    </row>
    <row r="33" spans="1:7" ht="14.4" x14ac:dyDescent="0.3">
      <c r="A33" s="122">
        <v>39845</v>
      </c>
      <c r="B33" s="5" t="s">
        <v>347</v>
      </c>
      <c r="C33" s="5" t="s">
        <v>350</v>
      </c>
      <c r="D33" s="5" t="s">
        <v>351</v>
      </c>
      <c r="E33" s="5">
        <v>4</v>
      </c>
      <c r="F33" s="123">
        <v>429</v>
      </c>
      <c r="G33" s="123">
        <f t="shared" si="0"/>
        <v>1716</v>
      </c>
    </row>
    <row r="34" spans="1:7" ht="14.4" x14ac:dyDescent="0.3">
      <c r="A34" s="122">
        <v>39846</v>
      </c>
      <c r="B34" s="5" t="s">
        <v>348</v>
      </c>
      <c r="C34" s="5" t="s">
        <v>343</v>
      </c>
      <c r="D34" s="5" t="s">
        <v>344</v>
      </c>
      <c r="E34" s="5">
        <v>5</v>
      </c>
      <c r="F34" s="123">
        <v>229</v>
      </c>
      <c r="G34" s="123">
        <f t="shared" si="0"/>
        <v>1145</v>
      </c>
    </row>
    <row r="35" spans="1:7" ht="14.4" x14ac:dyDescent="0.3">
      <c r="A35" s="122">
        <v>39847</v>
      </c>
      <c r="B35" s="5" t="s">
        <v>352</v>
      </c>
      <c r="C35" s="5" t="s">
        <v>354</v>
      </c>
      <c r="D35" s="5" t="s">
        <v>355</v>
      </c>
      <c r="E35" s="5">
        <v>9</v>
      </c>
      <c r="F35" s="123">
        <v>225</v>
      </c>
      <c r="G35" s="123">
        <f t="shared" si="0"/>
        <v>2025</v>
      </c>
    </row>
    <row r="36" spans="1:7" ht="14.4" x14ac:dyDescent="0.3">
      <c r="A36" s="122">
        <v>39848</v>
      </c>
      <c r="B36" s="5" t="s">
        <v>353</v>
      </c>
      <c r="C36" s="5" t="s">
        <v>343</v>
      </c>
      <c r="D36" s="5" t="s">
        <v>344</v>
      </c>
      <c r="E36" s="5">
        <v>3</v>
      </c>
      <c r="F36" s="123">
        <v>599</v>
      </c>
      <c r="G36" s="123">
        <f t="shared" si="0"/>
        <v>1797</v>
      </c>
    </row>
    <row r="37" spans="1:7" ht="14.4" x14ac:dyDescent="0.3">
      <c r="A37" s="122">
        <v>39849</v>
      </c>
      <c r="B37" s="5" t="s">
        <v>349</v>
      </c>
      <c r="C37" s="5" t="s">
        <v>350</v>
      </c>
      <c r="D37" s="5" t="s">
        <v>351</v>
      </c>
      <c r="E37" s="5">
        <v>7</v>
      </c>
      <c r="F37" s="123">
        <v>429</v>
      </c>
      <c r="G37" s="123">
        <f t="shared" si="0"/>
        <v>3003</v>
      </c>
    </row>
    <row r="38" spans="1:7" ht="14.4" x14ac:dyDescent="0.3">
      <c r="A38" s="122">
        <v>39850</v>
      </c>
      <c r="B38" s="5" t="s">
        <v>339</v>
      </c>
      <c r="C38" s="5" t="s">
        <v>343</v>
      </c>
      <c r="D38" s="5" t="s">
        <v>344</v>
      </c>
      <c r="E38" s="5">
        <v>5</v>
      </c>
      <c r="F38" s="123">
        <v>229</v>
      </c>
      <c r="G38" s="123">
        <f t="shared" si="0"/>
        <v>1145</v>
      </c>
    </row>
    <row r="39" spans="1:7" ht="14.4" x14ac:dyDescent="0.3">
      <c r="A39" s="122">
        <v>39851</v>
      </c>
      <c r="B39" s="5" t="s">
        <v>342</v>
      </c>
      <c r="C39" s="5" t="s">
        <v>350</v>
      </c>
      <c r="D39" s="5" t="s">
        <v>351</v>
      </c>
      <c r="E39" s="5">
        <v>6</v>
      </c>
      <c r="F39" s="123">
        <v>350</v>
      </c>
      <c r="G39" s="123">
        <f t="shared" si="0"/>
        <v>2100</v>
      </c>
    </row>
    <row r="40" spans="1:7" ht="14.4" x14ac:dyDescent="0.3">
      <c r="A40" s="122">
        <v>39852</v>
      </c>
      <c r="B40" s="5" t="s">
        <v>345</v>
      </c>
      <c r="C40" s="5" t="s">
        <v>350</v>
      </c>
      <c r="D40" s="5" t="s">
        <v>351</v>
      </c>
      <c r="E40" s="5">
        <v>1</v>
      </c>
      <c r="F40" s="123">
        <v>429</v>
      </c>
      <c r="G40" s="123">
        <f t="shared" si="0"/>
        <v>429</v>
      </c>
    </row>
    <row r="41" spans="1:7" ht="14.4" x14ac:dyDescent="0.3">
      <c r="A41" s="122">
        <v>39853</v>
      </c>
      <c r="B41" s="5" t="s">
        <v>346</v>
      </c>
      <c r="C41" s="5" t="s">
        <v>350</v>
      </c>
      <c r="D41" s="5" t="s">
        <v>351</v>
      </c>
      <c r="E41" s="5">
        <v>3</v>
      </c>
      <c r="F41" s="123">
        <v>429</v>
      </c>
      <c r="G41" s="123">
        <f t="shared" si="0"/>
        <v>1287</v>
      </c>
    </row>
    <row r="42" spans="1:7" ht="14.4" x14ac:dyDescent="0.3">
      <c r="A42" s="122">
        <v>39854</v>
      </c>
      <c r="B42" s="5" t="s">
        <v>347</v>
      </c>
      <c r="C42" s="5" t="s">
        <v>343</v>
      </c>
      <c r="D42" s="5" t="s">
        <v>344</v>
      </c>
      <c r="E42" s="5">
        <v>8</v>
      </c>
      <c r="F42" s="123">
        <v>400</v>
      </c>
      <c r="G42" s="123">
        <f t="shared" si="0"/>
        <v>3200</v>
      </c>
    </row>
    <row r="43" spans="1:7" ht="14.4" x14ac:dyDescent="0.3">
      <c r="A43" s="122">
        <v>39855</v>
      </c>
      <c r="B43" s="5" t="s">
        <v>348</v>
      </c>
      <c r="C43" s="5" t="s">
        <v>350</v>
      </c>
      <c r="D43" s="5" t="s">
        <v>356</v>
      </c>
      <c r="E43" s="5">
        <v>7</v>
      </c>
      <c r="F43" s="123">
        <v>150</v>
      </c>
      <c r="G43" s="123">
        <f t="shared" si="0"/>
        <v>1050</v>
      </c>
    </row>
    <row r="44" spans="1:7" ht="14.4" x14ac:dyDescent="0.3">
      <c r="A44" s="122">
        <v>39856</v>
      </c>
      <c r="B44" s="5" t="s">
        <v>349</v>
      </c>
      <c r="C44" s="5" t="s">
        <v>340</v>
      </c>
      <c r="D44" s="5" t="s">
        <v>341</v>
      </c>
      <c r="E44" s="5">
        <v>6</v>
      </c>
      <c r="F44" s="123">
        <v>169</v>
      </c>
      <c r="G44" s="123">
        <f t="shared" si="0"/>
        <v>1014</v>
      </c>
    </row>
    <row r="45" spans="1:7" ht="14.4" x14ac:dyDescent="0.3">
      <c r="A45" s="122">
        <v>39857</v>
      </c>
      <c r="B45" s="5" t="s">
        <v>352</v>
      </c>
      <c r="C45" s="5" t="s">
        <v>350</v>
      </c>
      <c r="D45" s="5" t="s">
        <v>356</v>
      </c>
      <c r="E45" s="5">
        <v>9</v>
      </c>
      <c r="F45" s="123">
        <v>150</v>
      </c>
      <c r="G45" s="123">
        <f t="shared" si="0"/>
        <v>1350</v>
      </c>
    </row>
    <row r="46" spans="1:7" ht="14.4" x14ac:dyDescent="0.3">
      <c r="A46" s="122">
        <v>39858</v>
      </c>
      <c r="B46" s="5" t="s">
        <v>353</v>
      </c>
      <c r="C46" s="5" t="s">
        <v>340</v>
      </c>
      <c r="D46" s="5" t="s">
        <v>341</v>
      </c>
      <c r="E46" s="5">
        <v>3</v>
      </c>
      <c r="F46" s="123">
        <v>299</v>
      </c>
      <c r="G46" s="123">
        <f t="shared" si="0"/>
        <v>897</v>
      </c>
    </row>
    <row r="47" spans="1:7" ht="14.4" x14ac:dyDescent="0.3">
      <c r="A47" s="122">
        <v>39859</v>
      </c>
      <c r="B47" s="5" t="s">
        <v>342</v>
      </c>
      <c r="C47" s="5" t="s">
        <v>340</v>
      </c>
      <c r="D47" s="5" t="s">
        <v>341</v>
      </c>
      <c r="E47" s="5">
        <v>10</v>
      </c>
      <c r="F47" s="123">
        <v>299</v>
      </c>
      <c r="G47" s="123">
        <f t="shared" si="0"/>
        <v>2990</v>
      </c>
    </row>
    <row r="48" spans="1:7" ht="14.4" x14ac:dyDescent="0.3">
      <c r="A48" s="122">
        <v>39860</v>
      </c>
      <c r="B48" s="5" t="s">
        <v>339</v>
      </c>
      <c r="C48" s="5" t="s">
        <v>340</v>
      </c>
      <c r="D48" s="5" t="s">
        <v>341</v>
      </c>
      <c r="E48" s="5">
        <v>5</v>
      </c>
      <c r="F48" s="123">
        <v>169</v>
      </c>
      <c r="G48" s="123">
        <f t="shared" si="0"/>
        <v>845</v>
      </c>
    </row>
    <row r="49" spans="1:7" ht="14.4" x14ac:dyDescent="0.3">
      <c r="A49" s="122">
        <v>39861</v>
      </c>
      <c r="B49" s="5" t="s">
        <v>345</v>
      </c>
      <c r="C49" s="5" t="s">
        <v>354</v>
      </c>
      <c r="D49" s="5" t="s">
        <v>355</v>
      </c>
      <c r="E49" s="5">
        <v>9</v>
      </c>
      <c r="F49" s="123">
        <v>225</v>
      </c>
      <c r="G49" s="123">
        <f t="shared" si="0"/>
        <v>2025</v>
      </c>
    </row>
    <row r="50" spans="1:7" ht="14.4" x14ac:dyDescent="0.3">
      <c r="A50" s="122">
        <v>39862</v>
      </c>
      <c r="B50" s="5" t="s">
        <v>346</v>
      </c>
      <c r="C50" s="5" t="s">
        <v>343</v>
      </c>
      <c r="D50" s="5" t="s">
        <v>344</v>
      </c>
      <c r="E50" s="5">
        <v>7</v>
      </c>
      <c r="F50" s="123">
        <v>400</v>
      </c>
      <c r="G50" s="123">
        <f t="shared" si="0"/>
        <v>2800</v>
      </c>
    </row>
    <row r="51" spans="1:7" ht="14.4" x14ac:dyDescent="0.3">
      <c r="A51" s="122">
        <v>39863</v>
      </c>
      <c r="B51" s="5" t="s">
        <v>347</v>
      </c>
      <c r="C51" s="5" t="s">
        <v>340</v>
      </c>
      <c r="D51" s="5" t="s">
        <v>341</v>
      </c>
      <c r="E51" s="5">
        <v>3</v>
      </c>
      <c r="F51" s="123">
        <v>450</v>
      </c>
      <c r="G51" s="123">
        <f t="shared" si="0"/>
        <v>1350</v>
      </c>
    </row>
    <row r="52" spans="1:7" ht="14.4" x14ac:dyDescent="0.3">
      <c r="A52" s="122">
        <v>39864</v>
      </c>
      <c r="B52" s="5" t="s">
        <v>348</v>
      </c>
      <c r="C52" s="5" t="s">
        <v>343</v>
      </c>
      <c r="D52" s="5" t="s">
        <v>344</v>
      </c>
      <c r="E52" s="5">
        <v>7</v>
      </c>
      <c r="F52" s="123">
        <v>400</v>
      </c>
      <c r="G52" s="123">
        <f t="shared" si="0"/>
        <v>2800</v>
      </c>
    </row>
    <row r="53" spans="1:7" ht="14.4" x14ac:dyDescent="0.3">
      <c r="A53" s="122">
        <v>39865</v>
      </c>
      <c r="B53" s="5" t="s">
        <v>352</v>
      </c>
      <c r="C53" s="5" t="s">
        <v>343</v>
      </c>
      <c r="D53" s="5" t="s">
        <v>344</v>
      </c>
      <c r="E53" s="5">
        <v>6</v>
      </c>
      <c r="F53" s="123">
        <v>599</v>
      </c>
      <c r="G53" s="123">
        <f t="shared" si="0"/>
        <v>3594</v>
      </c>
    </row>
    <row r="54" spans="1:7" ht="14.4" x14ac:dyDescent="0.3">
      <c r="A54" s="122">
        <v>39866</v>
      </c>
      <c r="B54" s="5" t="s">
        <v>353</v>
      </c>
      <c r="C54" s="5" t="s">
        <v>350</v>
      </c>
      <c r="D54" s="5" t="s">
        <v>356</v>
      </c>
      <c r="E54" s="5">
        <v>6</v>
      </c>
      <c r="F54" s="123">
        <v>150</v>
      </c>
      <c r="G54" s="123">
        <f t="shared" si="0"/>
        <v>900</v>
      </c>
    </row>
    <row r="55" spans="1:7" ht="14.4" x14ac:dyDescent="0.3">
      <c r="A55" s="122">
        <v>39867</v>
      </c>
      <c r="B55" s="5" t="s">
        <v>349</v>
      </c>
      <c r="C55" s="5" t="s">
        <v>343</v>
      </c>
      <c r="D55" s="5" t="s">
        <v>344</v>
      </c>
      <c r="E55" s="5">
        <v>1</v>
      </c>
      <c r="F55" s="123">
        <v>300</v>
      </c>
      <c r="G55" s="123">
        <f t="shared" si="0"/>
        <v>300</v>
      </c>
    </row>
    <row r="56" spans="1:7" ht="14.4" x14ac:dyDescent="0.3">
      <c r="A56" s="122">
        <v>39868</v>
      </c>
      <c r="B56" s="5" t="s">
        <v>339</v>
      </c>
      <c r="C56" s="5" t="s">
        <v>340</v>
      </c>
      <c r="D56" s="5" t="s">
        <v>341</v>
      </c>
      <c r="E56" s="5">
        <v>3</v>
      </c>
      <c r="F56" s="123">
        <v>169</v>
      </c>
      <c r="G56" s="123">
        <f t="shared" si="0"/>
        <v>507</v>
      </c>
    </row>
    <row r="57" spans="1:7" ht="14.4" x14ac:dyDescent="0.3">
      <c r="A57" s="122">
        <v>39869</v>
      </c>
      <c r="B57" s="5" t="s">
        <v>342</v>
      </c>
      <c r="C57" s="5" t="s">
        <v>343</v>
      </c>
      <c r="D57" s="5" t="s">
        <v>344</v>
      </c>
      <c r="E57" s="5">
        <v>9</v>
      </c>
      <c r="F57" s="123">
        <v>400</v>
      </c>
      <c r="G57" s="123">
        <f t="shared" si="0"/>
        <v>3600</v>
      </c>
    </row>
    <row r="58" spans="1:7" ht="14.4" x14ac:dyDescent="0.3">
      <c r="A58" s="122">
        <v>39870</v>
      </c>
      <c r="B58" s="5" t="s">
        <v>345</v>
      </c>
      <c r="C58" s="5" t="s">
        <v>350</v>
      </c>
      <c r="D58" s="5" t="s">
        <v>351</v>
      </c>
      <c r="E58" s="5">
        <v>1</v>
      </c>
      <c r="F58" s="123">
        <v>350</v>
      </c>
      <c r="G58" s="123">
        <f t="shared" si="0"/>
        <v>350</v>
      </c>
    </row>
    <row r="59" spans="1:7" ht="14.4" x14ac:dyDescent="0.3">
      <c r="A59" s="122">
        <v>39871</v>
      </c>
      <c r="B59" s="5" t="s">
        <v>346</v>
      </c>
      <c r="C59" s="5" t="s">
        <v>340</v>
      </c>
      <c r="D59" s="5" t="s">
        <v>341</v>
      </c>
      <c r="E59" s="5">
        <v>3</v>
      </c>
      <c r="F59" s="123">
        <v>450</v>
      </c>
      <c r="G59" s="123">
        <f t="shared" si="0"/>
        <v>1350</v>
      </c>
    </row>
    <row r="60" spans="1:7" ht="14.4" x14ac:dyDescent="0.3">
      <c r="A60" s="122">
        <v>39872</v>
      </c>
      <c r="B60" s="5" t="s">
        <v>347</v>
      </c>
      <c r="C60" s="5" t="s">
        <v>350</v>
      </c>
      <c r="D60" s="5" t="s">
        <v>356</v>
      </c>
      <c r="E60" s="5">
        <v>3</v>
      </c>
      <c r="F60" s="123">
        <v>150</v>
      </c>
      <c r="G60" s="123">
        <f t="shared" si="0"/>
        <v>450</v>
      </c>
    </row>
    <row r="61" spans="1:7" ht="14.4" x14ac:dyDescent="0.3">
      <c r="A61" s="122">
        <v>39873</v>
      </c>
      <c r="B61" s="5" t="s">
        <v>348</v>
      </c>
      <c r="C61" s="5" t="s">
        <v>340</v>
      </c>
      <c r="D61" s="5" t="s">
        <v>341</v>
      </c>
      <c r="E61" s="5">
        <v>5</v>
      </c>
      <c r="F61" s="123">
        <v>450</v>
      </c>
      <c r="G61" s="123">
        <f t="shared" si="0"/>
        <v>2250</v>
      </c>
    </row>
    <row r="62" spans="1:7" ht="14.4" x14ac:dyDescent="0.3">
      <c r="A62" s="122">
        <v>39874</v>
      </c>
      <c r="B62" s="5" t="s">
        <v>349</v>
      </c>
      <c r="C62" s="5" t="s">
        <v>343</v>
      </c>
      <c r="D62" s="5" t="s">
        <v>344</v>
      </c>
      <c r="E62" s="5">
        <v>10</v>
      </c>
      <c r="F62" s="123">
        <v>600</v>
      </c>
      <c r="G62" s="123">
        <f t="shared" si="0"/>
        <v>6000</v>
      </c>
    </row>
    <row r="63" spans="1:7" ht="14.4" x14ac:dyDescent="0.3">
      <c r="A63" s="122">
        <v>39875</v>
      </c>
      <c r="B63" s="5" t="s">
        <v>352</v>
      </c>
      <c r="C63" s="5" t="s">
        <v>350</v>
      </c>
      <c r="D63" s="5" t="s">
        <v>351</v>
      </c>
      <c r="E63" s="5">
        <v>5</v>
      </c>
      <c r="F63" s="123">
        <v>350</v>
      </c>
      <c r="G63" s="123">
        <f t="shared" si="0"/>
        <v>1750</v>
      </c>
    </row>
    <row r="64" spans="1:7" ht="14.4" x14ac:dyDescent="0.3">
      <c r="A64" s="122">
        <v>39876</v>
      </c>
      <c r="B64" s="5" t="s">
        <v>353</v>
      </c>
      <c r="C64" s="5" t="s">
        <v>340</v>
      </c>
      <c r="D64" s="5" t="s">
        <v>341</v>
      </c>
      <c r="E64" s="5">
        <v>1</v>
      </c>
      <c r="F64" s="123">
        <v>450</v>
      </c>
      <c r="G64" s="123">
        <f t="shared" si="0"/>
        <v>450</v>
      </c>
    </row>
    <row r="65" spans="1:7" ht="14.4" x14ac:dyDescent="0.3">
      <c r="A65" s="122">
        <v>39877</v>
      </c>
      <c r="B65" s="5" t="s">
        <v>342</v>
      </c>
      <c r="C65" s="5" t="s">
        <v>354</v>
      </c>
      <c r="D65" s="5" t="s">
        <v>355</v>
      </c>
      <c r="E65" s="5">
        <v>9</v>
      </c>
      <c r="F65" s="123">
        <v>225</v>
      </c>
      <c r="G65" s="123">
        <f t="shared" si="0"/>
        <v>2025</v>
      </c>
    </row>
    <row r="66" spans="1:7" ht="14.4" x14ac:dyDescent="0.3">
      <c r="A66" s="122">
        <v>39878</v>
      </c>
      <c r="B66" s="5" t="s">
        <v>339</v>
      </c>
      <c r="C66" s="5" t="s">
        <v>340</v>
      </c>
      <c r="D66" s="5" t="s">
        <v>341</v>
      </c>
      <c r="E66" s="5">
        <v>4</v>
      </c>
      <c r="F66" s="123">
        <v>169</v>
      </c>
      <c r="G66" s="123">
        <f t="shared" si="0"/>
        <v>676</v>
      </c>
    </row>
    <row r="67" spans="1:7" ht="14.4" x14ac:dyDescent="0.3">
      <c r="A67" s="122">
        <v>39879</v>
      </c>
      <c r="B67" s="5" t="s">
        <v>345</v>
      </c>
      <c r="C67" s="5" t="s">
        <v>343</v>
      </c>
      <c r="D67" s="5" t="s">
        <v>344</v>
      </c>
      <c r="E67" s="5">
        <v>1</v>
      </c>
      <c r="F67" s="123">
        <v>300</v>
      </c>
      <c r="G67" s="123">
        <f t="shared" ref="G67:G130" si="1">E67*F67</f>
        <v>300</v>
      </c>
    </row>
    <row r="68" spans="1:7" ht="14.4" x14ac:dyDescent="0.3">
      <c r="A68" s="122">
        <v>39880</v>
      </c>
      <c r="B68" s="5" t="s">
        <v>346</v>
      </c>
      <c r="C68" s="5" t="s">
        <v>340</v>
      </c>
      <c r="D68" s="5" t="s">
        <v>341</v>
      </c>
      <c r="E68" s="5">
        <v>8</v>
      </c>
      <c r="F68" s="123">
        <v>450</v>
      </c>
      <c r="G68" s="123">
        <f t="shared" si="1"/>
        <v>3600</v>
      </c>
    </row>
    <row r="69" spans="1:7" ht="14.4" x14ac:dyDescent="0.3">
      <c r="A69" s="122">
        <v>39881</v>
      </c>
      <c r="B69" s="5" t="s">
        <v>347</v>
      </c>
      <c r="C69" s="5" t="s">
        <v>354</v>
      </c>
      <c r="D69" s="5" t="s">
        <v>355</v>
      </c>
      <c r="E69" s="5">
        <v>1</v>
      </c>
      <c r="F69" s="123">
        <v>225</v>
      </c>
      <c r="G69" s="123">
        <f t="shared" si="1"/>
        <v>225</v>
      </c>
    </row>
    <row r="70" spans="1:7" ht="14.4" x14ac:dyDescent="0.3">
      <c r="A70" s="122">
        <v>39882</v>
      </c>
      <c r="B70" s="5" t="s">
        <v>348</v>
      </c>
      <c r="C70" s="5" t="s">
        <v>350</v>
      </c>
      <c r="D70" s="5" t="s">
        <v>351</v>
      </c>
      <c r="E70" s="5">
        <v>7</v>
      </c>
      <c r="F70" s="123">
        <v>350</v>
      </c>
      <c r="G70" s="123">
        <f t="shared" si="1"/>
        <v>2450</v>
      </c>
    </row>
    <row r="71" spans="1:7" ht="14.4" x14ac:dyDescent="0.3">
      <c r="A71" s="122">
        <v>39883</v>
      </c>
      <c r="B71" s="5" t="s">
        <v>352</v>
      </c>
      <c r="C71" s="5" t="s">
        <v>350</v>
      </c>
      <c r="D71" s="5" t="s">
        <v>351</v>
      </c>
      <c r="E71" s="5">
        <v>3</v>
      </c>
      <c r="F71" s="123">
        <v>350</v>
      </c>
      <c r="G71" s="123">
        <f t="shared" si="1"/>
        <v>1050</v>
      </c>
    </row>
    <row r="72" spans="1:7" ht="14.4" x14ac:dyDescent="0.3">
      <c r="A72" s="122">
        <v>39884</v>
      </c>
      <c r="B72" s="5" t="s">
        <v>353</v>
      </c>
      <c r="C72" s="5" t="s">
        <v>354</v>
      </c>
      <c r="D72" s="5" t="s">
        <v>355</v>
      </c>
      <c r="E72" s="5">
        <v>3</v>
      </c>
      <c r="F72" s="123">
        <v>225</v>
      </c>
      <c r="G72" s="123">
        <f t="shared" si="1"/>
        <v>675</v>
      </c>
    </row>
    <row r="73" spans="1:7" ht="14.4" x14ac:dyDescent="0.3">
      <c r="A73" s="122">
        <v>39885</v>
      </c>
      <c r="B73" s="5" t="s">
        <v>349</v>
      </c>
      <c r="C73" s="5" t="s">
        <v>350</v>
      </c>
      <c r="D73" s="5" t="s">
        <v>351</v>
      </c>
      <c r="E73" s="5">
        <v>3</v>
      </c>
      <c r="F73" s="123">
        <v>350</v>
      </c>
      <c r="G73" s="123">
        <f t="shared" si="1"/>
        <v>1050</v>
      </c>
    </row>
    <row r="74" spans="1:7" ht="14.4" x14ac:dyDescent="0.3">
      <c r="A74" s="122">
        <v>39886</v>
      </c>
      <c r="B74" s="5" t="s">
        <v>339</v>
      </c>
      <c r="C74" s="5" t="s">
        <v>343</v>
      </c>
      <c r="D74" s="5" t="s">
        <v>344</v>
      </c>
      <c r="E74" s="5">
        <v>10</v>
      </c>
      <c r="F74" s="123">
        <v>599</v>
      </c>
      <c r="G74" s="123">
        <f t="shared" si="1"/>
        <v>5990</v>
      </c>
    </row>
    <row r="75" spans="1:7" ht="14.4" x14ac:dyDescent="0.3">
      <c r="A75" s="122">
        <v>39887</v>
      </c>
      <c r="B75" s="5" t="s">
        <v>342</v>
      </c>
      <c r="C75" s="5" t="s">
        <v>350</v>
      </c>
      <c r="D75" s="5" t="s">
        <v>351</v>
      </c>
      <c r="E75" s="5">
        <v>9</v>
      </c>
      <c r="F75" s="123">
        <v>350</v>
      </c>
      <c r="G75" s="123">
        <f t="shared" si="1"/>
        <v>3150</v>
      </c>
    </row>
    <row r="76" spans="1:7" ht="14.4" x14ac:dyDescent="0.3">
      <c r="A76" s="122">
        <v>39888</v>
      </c>
      <c r="B76" s="5" t="s">
        <v>345</v>
      </c>
      <c r="C76" s="5" t="s">
        <v>343</v>
      </c>
      <c r="D76" s="5" t="s">
        <v>344</v>
      </c>
      <c r="E76" s="5">
        <v>7</v>
      </c>
      <c r="F76" s="123">
        <v>229</v>
      </c>
      <c r="G76" s="123">
        <f t="shared" si="1"/>
        <v>1603</v>
      </c>
    </row>
    <row r="77" spans="1:7" ht="14.4" x14ac:dyDescent="0.3">
      <c r="A77" s="122">
        <v>39889</v>
      </c>
      <c r="B77" s="5" t="s">
        <v>346</v>
      </c>
      <c r="C77" s="5" t="s">
        <v>343</v>
      </c>
      <c r="D77" s="5" t="s">
        <v>344</v>
      </c>
      <c r="E77" s="5">
        <v>6</v>
      </c>
      <c r="F77" s="123">
        <v>229</v>
      </c>
      <c r="G77" s="123">
        <f t="shared" si="1"/>
        <v>1374</v>
      </c>
    </row>
    <row r="78" spans="1:7" ht="14.4" x14ac:dyDescent="0.3">
      <c r="A78" s="122">
        <v>39890</v>
      </c>
      <c r="B78" s="5" t="s">
        <v>347</v>
      </c>
      <c r="C78" s="5" t="s">
        <v>350</v>
      </c>
      <c r="D78" s="5" t="s">
        <v>351</v>
      </c>
      <c r="E78" s="5">
        <v>9</v>
      </c>
      <c r="F78" s="123">
        <v>429</v>
      </c>
      <c r="G78" s="123">
        <f t="shared" si="1"/>
        <v>3861</v>
      </c>
    </row>
    <row r="79" spans="1:7" ht="14.4" x14ac:dyDescent="0.3">
      <c r="A79" s="122">
        <v>39891</v>
      </c>
      <c r="B79" s="5" t="s">
        <v>348</v>
      </c>
      <c r="C79" s="5" t="s">
        <v>350</v>
      </c>
      <c r="D79" s="5" t="s">
        <v>351</v>
      </c>
      <c r="E79" s="5">
        <v>2</v>
      </c>
      <c r="F79" s="123">
        <v>429</v>
      </c>
      <c r="G79" s="123">
        <f t="shared" si="1"/>
        <v>858</v>
      </c>
    </row>
    <row r="80" spans="1:7" ht="14.4" x14ac:dyDescent="0.3">
      <c r="A80" s="122">
        <v>39892</v>
      </c>
      <c r="B80" s="5" t="s">
        <v>349</v>
      </c>
      <c r="C80" s="5" t="s">
        <v>350</v>
      </c>
      <c r="D80" s="5" t="s">
        <v>351</v>
      </c>
      <c r="E80" s="5">
        <v>4</v>
      </c>
      <c r="F80" s="123">
        <v>350</v>
      </c>
      <c r="G80" s="123">
        <f t="shared" si="1"/>
        <v>1400</v>
      </c>
    </row>
    <row r="81" spans="1:7" ht="14.4" x14ac:dyDescent="0.3">
      <c r="A81" s="122">
        <v>39893</v>
      </c>
      <c r="B81" s="5" t="s">
        <v>352</v>
      </c>
      <c r="C81" s="5" t="s">
        <v>343</v>
      </c>
      <c r="D81" s="5" t="s">
        <v>344</v>
      </c>
      <c r="E81" s="5">
        <v>2</v>
      </c>
      <c r="F81" s="123">
        <v>300</v>
      </c>
      <c r="G81" s="123">
        <f t="shared" si="1"/>
        <v>600</v>
      </c>
    </row>
    <row r="82" spans="1:7" ht="14.4" x14ac:dyDescent="0.3">
      <c r="A82" s="122">
        <v>39894</v>
      </c>
      <c r="B82" s="5" t="s">
        <v>353</v>
      </c>
      <c r="C82" s="5" t="s">
        <v>350</v>
      </c>
      <c r="D82" s="5" t="s">
        <v>351</v>
      </c>
      <c r="E82" s="5">
        <v>7</v>
      </c>
      <c r="F82" s="123">
        <v>350</v>
      </c>
      <c r="G82" s="123">
        <f t="shared" si="1"/>
        <v>2450</v>
      </c>
    </row>
    <row r="83" spans="1:7" ht="14.4" x14ac:dyDescent="0.3">
      <c r="A83" s="122">
        <v>39895</v>
      </c>
      <c r="B83" s="5" t="s">
        <v>342</v>
      </c>
      <c r="C83" s="5" t="s">
        <v>343</v>
      </c>
      <c r="D83" s="5" t="s">
        <v>344</v>
      </c>
      <c r="E83" s="5">
        <v>2</v>
      </c>
      <c r="F83" s="123">
        <v>600</v>
      </c>
      <c r="G83" s="123">
        <f t="shared" si="1"/>
        <v>1200</v>
      </c>
    </row>
    <row r="84" spans="1:7" ht="14.4" x14ac:dyDescent="0.3">
      <c r="A84" s="122">
        <v>39896</v>
      </c>
      <c r="B84" s="5" t="s">
        <v>339</v>
      </c>
      <c r="C84" s="5" t="s">
        <v>343</v>
      </c>
      <c r="D84" s="5" t="s">
        <v>344</v>
      </c>
      <c r="E84" s="5">
        <v>4</v>
      </c>
      <c r="F84" s="123">
        <v>599</v>
      </c>
      <c r="G84" s="123">
        <f t="shared" si="1"/>
        <v>2396</v>
      </c>
    </row>
    <row r="85" spans="1:7" ht="14.4" x14ac:dyDescent="0.3">
      <c r="A85" s="122">
        <v>39897</v>
      </c>
      <c r="B85" s="5" t="s">
        <v>345</v>
      </c>
      <c r="C85" s="5" t="s">
        <v>343</v>
      </c>
      <c r="D85" s="5" t="s">
        <v>356</v>
      </c>
      <c r="E85" s="5">
        <v>2</v>
      </c>
      <c r="F85" s="123">
        <v>150</v>
      </c>
      <c r="G85" s="123">
        <f t="shared" si="1"/>
        <v>300</v>
      </c>
    </row>
    <row r="86" spans="1:7" ht="14.4" x14ac:dyDescent="0.3">
      <c r="A86" s="122">
        <v>39898</v>
      </c>
      <c r="B86" s="5" t="s">
        <v>346</v>
      </c>
      <c r="C86" s="5" t="s">
        <v>350</v>
      </c>
      <c r="D86" s="5" t="s">
        <v>351</v>
      </c>
      <c r="E86" s="5">
        <v>9</v>
      </c>
      <c r="F86" s="123">
        <v>429</v>
      </c>
      <c r="G86" s="123">
        <f t="shared" si="1"/>
        <v>3861</v>
      </c>
    </row>
    <row r="87" spans="1:7" ht="14.4" x14ac:dyDescent="0.3">
      <c r="A87" s="122">
        <v>39899</v>
      </c>
      <c r="B87" s="5" t="s">
        <v>347</v>
      </c>
      <c r="C87" s="5" t="s">
        <v>340</v>
      </c>
      <c r="D87" s="5" t="s">
        <v>341</v>
      </c>
      <c r="E87" s="5">
        <v>4</v>
      </c>
      <c r="F87" s="123">
        <v>400</v>
      </c>
      <c r="G87" s="123">
        <f t="shared" si="1"/>
        <v>1600</v>
      </c>
    </row>
    <row r="88" spans="1:7" ht="14.4" x14ac:dyDescent="0.3">
      <c r="A88" s="122">
        <v>39900</v>
      </c>
      <c r="B88" s="5" t="s">
        <v>348</v>
      </c>
      <c r="C88" s="5" t="s">
        <v>354</v>
      </c>
      <c r="D88" s="5" t="s">
        <v>355</v>
      </c>
      <c r="E88" s="5">
        <v>8</v>
      </c>
      <c r="F88" s="123">
        <v>225</v>
      </c>
      <c r="G88" s="123">
        <f t="shared" si="1"/>
        <v>1800</v>
      </c>
    </row>
    <row r="89" spans="1:7" ht="14.4" x14ac:dyDescent="0.3">
      <c r="A89" s="122">
        <v>39901</v>
      </c>
      <c r="B89" s="5" t="s">
        <v>352</v>
      </c>
      <c r="C89" s="5" t="s">
        <v>354</v>
      </c>
      <c r="D89" s="5" t="s">
        <v>355</v>
      </c>
      <c r="E89" s="5">
        <v>3</v>
      </c>
      <c r="F89" s="123">
        <v>225</v>
      </c>
      <c r="G89" s="123">
        <f t="shared" si="1"/>
        <v>675</v>
      </c>
    </row>
    <row r="90" spans="1:7" ht="14.4" x14ac:dyDescent="0.3">
      <c r="A90" s="122">
        <v>39902</v>
      </c>
      <c r="B90" s="5" t="s">
        <v>353</v>
      </c>
      <c r="C90" s="5" t="s">
        <v>350</v>
      </c>
      <c r="D90" s="5" t="s">
        <v>351</v>
      </c>
      <c r="E90" s="5">
        <v>2</v>
      </c>
      <c r="F90" s="123">
        <v>350</v>
      </c>
      <c r="G90" s="123">
        <f t="shared" si="1"/>
        <v>700</v>
      </c>
    </row>
    <row r="91" spans="1:7" ht="14.4" x14ac:dyDescent="0.3">
      <c r="A91" s="122">
        <v>39903</v>
      </c>
      <c r="B91" s="5" t="s">
        <v>349</v>
      </c>
      <c r="C91" s="5" t="s">
        <v>340</v>
      </c>
      <c r="D91" s="5" t="s">
        <v>341</v>
      </c>
      <c r="E91" s="5">
        <v>1</v>
      </c>
      <c r="F91" s="123">
        <v>400</v>
      </c>
      <c r="G91" s="123">
        <f t="shared" si="1"/>
        <v>400</v>
      </c>
    </row>
    <row r="92" spans="1:7" ht="14.4" x14ac:dyDescent="0.3">
      <c r="A92" s="122">
        <v>39904</v>
      </c>
      <c r="B92" s="5" t="s">
        <v>339</v>
      </c>
      <c r="C92" s="5" t="s">
        <v>340</v>
      </c>
      <c r="D92" s="5" t="s">
        <v>341</v>
      </c>
      <c r="E92" s="5">
        <v>10</v>
      </c>
      <c r="F92" s="123">
        <v>450</v>
      </c>
      <c r="G92" s="123">
        <f t="shared" si="1"/>
        <v>4500</v>
      </c>
    </row>
    <row r="93" spans="1:7" ht="14.4" x14ac:dyDescent="0.3">
      <c r="A93" s="122">
        <v>39905</v>
      </c>
      <c r="B93" s="5" t="s">
        <v>342</v>
      </c>
      <c r="C93" s="5" t="s">
        <v>343</v>
      </c>
      <c r="D93" s="5" t="s">
        <v>344</v>
      </c>
      <c r="E93" s="5">
        <v>1</v>
      </c>
      <c r="F93" s="123">
        <v>599</v>
      </c>
      <c r="G93" s="123">
        <f t="shared" si="1"/>
        <v>599</v>
      </c>
    </row>
    <row r="94" spans="1:7" ht="14.4" x14ac:dyDescent="0.3">
      <c r="A94" s="122">
        <v>39906</v>
      </c>
      <c r="B94" s="5" t="s">
        <v>345</v>
      </c>
      <c r="C94" s="5" t="s">
        <v>340</v>
      </c>
      <c r="D94" s="5" t="s">
        <v>341</v>
      </c>
      <c r="E94" s="5">
        <v>4</v>
      </c>
      <c r="F94" s="123">
        <v>325</v>
      </c>
      <c r="G94" s="123">
        <f t="shared" si="1"/>
        <v>1300</v>
      </c>
    </row>
    <row r="95" spans="1:7" ht="14.4" x14ac:dyDescent="0.3">
      <c r="A95" s="122">
        <v>39907</v>
      </c>
      <c r="B95" s="5" t="s">
        <v>346</v>
      </c>
      <c r="C95" s="5" t="s">
        <v>340</v>
      </c>
      <c r="D95" s="5" t="s">
        <v>341</v>
      </c>
      <c r="E95" s="5">
        <v>2</v>
      </c>
      <c r="F95" s="123">
        <v>450</v>
      </c>
      <c r="G95" s="123">
        <f t="shared" si="1"/>
        <v>900</v>
      </c>
    </row>
    <row r="96" spans="1:7" ht="14.4" x14ac:dyDescent="0.3">
      <c r="A96" s="122">
        <v>39908</v>
      </c>
      <c r="B96" s="5" t="s">
        <v>347</v>
      </c>
      <c r="C96" s="5" t="s">
        <v>343</v>
      </c>
      <c r="D96" s="5" t="s">
        <v>344</v>
      </c>
      <c r="E96" s="5">
        <v>4</v>
      </c>
      <c r="F96" s="123">
        <v>400</v>
      </c>
      <c r="G96" s="123">
        <f t="shared" si="1"/>
        <v>1600</v>
      </c>
    </row>
    <row r="97" spans="1:7" ht="14.4" x14ac:dyDescent="0.3">
      <c r="A97" s="122">
        <v>39909</v>
      </c>
      <c r="B97" s="5" t="s">
        <v>348</v>
      </c>
      <c r="C97" s="5" t="s">
        <v>340</v>
      </c>
      <c r="D97" s="5" t="s">
        <v>341</v>
      </c>
      <c r="E97" s="5">
        <v>9</v>
      </c>
      <c r="F97" s="123">
        <v>325</v>
      </c>
      <c r="G97" s="123">
        <f t="shared" si="1"/>
        <v>2925</v>
      </c>
    </row>
    <row r="98" spans="1:7" ht="14.4" x14ac:dyDescent="0.3">
      <c r="A98" s="122">
        <v>39910</v>
      </c>
      <c r="B98" s="5" t="s">
        <v>349</v>
      </c>
      <c r="C98" s="5" t="s">
        <v>340</v>
      </c>
      <c r="D98" s="5" t="s">
        <v>341</v>
      </c>
      <c r="E98" s="5">
        <v>9</v>
      </c>
      <c r="F98" s="123">
        <v>325</v>
      </c>
      <c r="G98" s="123">
        <f t="shared" si="1"/>
        <v>2925</v>
      </c>
    </row>
    <row r="99" spans="1:7" ht="14.4" x14ac:dyDescent="0.3">
      <c r="A99" s="122">
        <v>39911</v>
      </c>
      <c r="B99" s="5" t="s">
        <v>352</v>
      </c>
      <c r="C99" s="5" t="s">
        <v>343</v>
      </c>
      <c r="D99" s="5" t="s">
        <v>344</v>
      </c>
      <c r="E99" s="5">
        <v>8</v>
      </c>
      <c r="F99" s="123">
        <v>600</v>
      </c>
      <c r="G99" s="123">
        <f t="shared" si="1"/>
        <v>4800</v>
      </c>
    </row>
    <row r="100" spans="1:7" ht="14.4" x14ac:dyDescent="0.3">
      <c r="A100" s="122">
        <v>39912</v>
      </c>
      <c r="B100" s="5" t="s">
        <v>353</v>
      </c>
      <c r="C100" s="5" t="s">
        <v>343</v>
      </c>
      <c r="D100" s="5" t="s">
        <v>344</v>
      </c>
      <c r="E100" s="5">
        <v>4</v>
      </c>
      <c r="F100" s="123">
        <v>600</v>
      </c>
      <c r="G100" s="123">
        <f t="shared" si="1"/>
        <v>2400</v>
      </c>
    </row>
    <row r="101" spans="1:7" ht="14.4" x14ac:dyDescent="0.3">
      <c r="A101" s="122">
        <v>39913</v>
      </c>
      <c r="B101" s="5" t="s">
        <v>342</v>
      </c>
      <c r="C101" s="5" t="s">
        <v>340</v>
      </c>
      <c r="D101" s="5" t="s">
        <v>341</v>
      </c>
      <c r="E101" s="5">
        <v>2</v>
      </c>
      <c r="F101" s="123">
        <v>325</v>
      </c>
      <c r="G101" s="123">
        <f t="shared" si="1"/>
        <v>650</v>
      </c>
    </row>
    <row r="102" spans="1:7" ht="14.4" x14ac:dyDescent="0.3">
      <c r="A102" s="122">
        <v>39914</v>
      </c>
      <c r="B102" s="5" t="s">
        <v>339</v>
      </c>
      <c r="C102" s="5" t="s">
        <v>350</v>
      </c>
      <c r="D102" s="5" t="s">
        <v>351</v>
      </c>
      <c r="E102" s="5">
        <v>3</v>
      </c>
      <c r="F102" s="123">
        <v>429</v>
      </c>
      <c r="G102" s="123">
        <f t="shared" si="1"/>
        <v>1287</v>
      </c>
    </row>
    <row r="103" spans="1:7" ht="14.4" x14ac:dyDescent="0.3">
      <c r="A103" s="122">
        <v>39915</v>
      </c>
      <c r="B103" s="5" t="s">
        <v>345</v>
      </c>
      <c r="C103" s="5" t="s">
        <v>350</v>
      </c>
      <c r="D103" s="5" t="s">
        <v>351</v>
      </c>
      <c r="E103" s="5">
        <v>8</v>
      </c>
      <c r="F103" s="123">
        <v>99</v>
      </c>
      <c r="G103" s="123">
        <f t="shared" si="1"/>
        <v>792</v>
      </c>
    </row>
    <row r="104" spans="1:7" ht="14.4" x14ac:dyDescent="0.3">
      <c r="A104" s="122">
        <v>39916</v>
      </c>
      <c r="B104" s="5" t="s">
        <v>346</v>
      </c>
      <c r="C104" s="5" t="s">
        <v>350</v>
      </c>
      <c r="D104" s="5" t="s">
        <v>351</v>
      </c>
      <c r="E104" s="5">
        <v>8</v>
      </c>
      <c r="F104" s="123">
        <v>350</v>
      </c>
      <c r="G104" s="123">
        <f t="shared" si="1"/>
        <v>2800</v>
      </c>
    </row>
    <row r="105" spans="1:7" ht="14.4" x14ac:dyDescent="0.3">
      <c r="A105" s="122">
        <v>39917</v>
      </c>
      <c r="B105" s="5" t="s">
        <v>347</v>
      </c>
      <c r="C105" s="5" t="s">
        <v>343</v>
      </c>
      <c r="D105" s="5" t="s">
        <v>344</v>
      </c>
      <c r="E105" s="5">
        <v>5</v>
      </c>
      <c r="F105" s="123">
        <v>599</v>
      </c>
      <c r="G105" s="123">
        <f t="shared" si="1"/>
        <v>2995</v>
      </c>
    </row>
    <row r="106" spans="1:7" ht="14.4" x14ac:dyDescent="0.3">
      <c r="A106" s="122">
        <v>39918</v>
      </c>
      <c r="B106" s="5" t="s">
        <v>348</v>
      </c>
      <c r="C106" s="5" t="s">
        <v>350</v>
      </c>
      <c r="D106" s="5" t="s">
        <v>356</v>
      </c>
      <c r="E106" s="5">
        <v>7</v>
      </c>
      <c r="F106" s="123">
        <v>150</v>
      </c>
      <c r="G106" s="123">
        <f t="shared" si="1"/>
        <v>1050</v>
      </c>
    </row>
    <row r="107" spans="1:7" ht="14.4" x14ac:dyDescent="0.3">
      <c r="A107" s="122">
        <v>39919</v>
      </c>
      <c r="B107" s="5" t="s">
        <v>352</v>
      </c>
      <c r="C107" s="5" t="s">
        <v>343</v>
      </c>
      <c r="D107" s="5" t="s">
        <v>344</v>
      </c>
      <c r="E107" s="5">
        <v>4</v>
      </c>
      <c r="F107" s="123">
        <v>300</v>
      </c>
      <c r="G107" s="123">
        <f t="shared" si="1"/>
        <v>1200</v>
      </c>
    </row>
    <row r="108" spans="1:7" ht="14.4" x14ac:dyDescent="0.3">
      <c r="A108" s="122">
        <v>39920</v>
      </c>
      <c r="B108" s="5" t="s">
        <v>353</v>
      </c>
      <c r="C108" s="5" t="s">
        <v>350</v>
      </c>
      <c r="D108" s="5" t="s">
        <v>351</v>
      </c>
      <c r="E108" s="5">
        <v>4</v>
      </c>
      <c r="F108" s="123">
        <v>99</v>
      </c>
      <c r="G108" s="123">
        <f t="shared" si="1"/>
        <v>396</v>
      </c>
    </row>
    <row r="109" spans="1:7" ht="14.4" x14ac:dyDescent="0.3">
      <c r="A109" s="122">
        <v>39921</v>
      </c>
      <c r="B109" s="5" t="s">
        <v>349</v>
      </c>
      <c r="C109" s="5" t="s">
        <v>340</v>
      </c>
      <c r="D109" s="5" t="s">
        <v>341</v>
      </c>
      <c r="E109" s="5">
        <v>4</v>
      </c>
      <c r="F109" s="123">
        <v>450</v>
      </c>
      <c r="G109" s="123">
        <f t="shared" si="1"/>
        <v>1800</v>
      </c>
    </row>
    <row r="110" spans="1:7" ht="14.4" x14ac:dyDescent="0.3">
      <c r="A110" s="122">
        <v>39922</v>
      </c>
      <c r="B110" s="5" t="s">
        <v>339</v>
      </c>
      <c r="C110" s="5" t="s">
        <v>340</v>
      </c>
      <c r="D110" s="5" t="s">
        <v>341</v>
      </c>
      <c r="E110" s="5">
        <v>4</v>
      </c>
      <c r="F110" s="123">
        <v>450</v>
      </c>
      <c r="G110" s="123">
        <f t="shared" si="1"/>
        <v>1800</v>
      </c>
    </row>
    <row r="111" spans="1:7" ht="14.4" x14ac:dyDescent="0.3">
      <c r="A111" s="122">
        <v>39923</v>
      </c>
      <c r="B111" s="5" t="s">
        <v>342</v>
      </c>
      <c r="C111" s="5" t="s">
        <v>340</v>
      </c>
      <c r="D111" s="5" t="s">
        <v>341</v>
      </c>
      <c r="E111" s="5">
        <v>4</v>
      </c>
      <c r="F111" s="123">
        <v>400</v>
      </c>
      <c r="G111" s="123">
        <f t="shared" si="1"/>
        <v>1600</v>
      </c>
    </row>
    <row r="112" spans="1:7" ht="14.4" x14ac:dyDescent="0.3">
      <c r="A112" s="122">
        <v>39924</v>
      </c>
      <c r="B112" s="5" t="s">
        <v>345</v>
      </c>
      <c r="C112" s="5" t="s">
        <v>343</v>
      </c>
      <c r="D112" s="5" t="s">
        <v>344</v>
      </c>
      <c r="E112" s="5">
        <v>9</v>
      </c>
      <c r="F112" s="123">
        <v>300</v>
      </c>
      <c r="G112" s="123">
        <f t="shared" si="1"/>
        <v>2700</v>
      </c>
    </row>
    <row r="113" spans="1:7" ht="14.4" x14ac:dyDescent="0.3">
      <c r="A113" s="122">
        <v>39925</v>
      </c>
      <c r="B113" s="5" t="s">
        <v>346</v>
      </c>
      <c r="C113" s="5" t="s">
        <v>354</v>
      </c>
      <c r="D113" s="5" t="s">
        <v>355</v>
      </c>
      <c r="E113" s="5">
        <v>7</v>
      </c>
      <c r="F113" s="123">
        <v>225</v>
      </c>
      <c r="G113" s="123">
        <f t="shared" si="1"/>
        <v>1575</v>
      </c>
    </row>
    <row r="114" spans="1:7" ht="14.4" x14ac:dyDescent="0.3">
      <c r="A114" s="122">
        <v>39926</v>
      </c>
      <c r="B114" s="5" t="s">
        <v>347</v>
      </c>
      <c r="C114" s="5" t="s">
        <v>350</v>
      </c>
      <c r="D114" s="5" t="s">
        <v>351</v>
      </c>
      <c r="E114" s="5">
        <v>4</v>
      </c>
      <c r="F114" s="123">
        <v>350</v>
      </c>
      <c r="G114" s="123">
        <f t="shared" si="1"/>
        <v>1400</v>
      </c>
    </row>
    <row r="115" spans="1:7" ht="14.4" x14ac:dyDescent="0.3">
      <c r="A115" s="122">
        <v>39927</v>
      </c>
      <c r="B115" s="5" t="s">
        <v>348</v>
      </c>
      <c r="C115" s="5" t="s">
        <v>350</v>
      </c>
      <c r="D115" s="5" t="s">
        <v>351</v>
      </c>
      <c r="E115" s="5">
        <v>10</v>
      </c>
      <c r="F115" s="123">
        <v>99</v>
      </c>
      <c r="G115" s="123">
        <f t="shared" si="1"/>
        <v>990</v>
      </c>
    </row>
    <row r="116" spans="1:7" ht="14.4" x14ac:dyDescent="0.3">
      <c r="A116" s="122">
        <v>39928</v>
      </c>
      <c r="B116" s="5" t="s">
        <v>349</v>
      </c>
      <c r="C116" s="5" t="s">
        <v>340</v>
      </c>
      <c r="D116" s="5" t="s">
        <v>341</v>
      </c>
      <c r="E116" s="5">
        <v>6</v>
      </c>
      <c r="F116" s="123">
        <v>169</v>
      </c>
      <c r="G116" s="123">
        <f t="shared" si="1"/>
        <v>1014</v>
      </c>
    </row>
    <row r="117" spans="1:7" ht="14.4" x14ac:dyDescent="0.3">
      <c r="A117" s="122">
        <v>39929</v>
      </c>
      <c r="B117" s="5" t="s">
        <v>352</v>
      </c>
      <c r="C117" s="5" t="s">
        <v>350</v>
      </c>
      <c r="D117" s="5" t="s">
        <v>351</v>
      </c>
      <c r="E117" s="5">
        <v>8</v>
      </c>
      <c r="F117" s="123">
        <v>429</v>
      </c>
      <c r="G117" s="123">
        <f t="shared" si="1"/>
        <v>3432</v>
      </c>
    </row>
    <row r="118" spans="1:7" ht="14.4" x14ac:dyDescent="0.3">
      <c r="A118" s="122">
        <v>39930</v>
      </c>
      <c r="B118" s="5" t="s">
        <v>353</v>
      </c>
      <c r="C118" s="5" t="s">
        <v>340</v>
      </c>
      <c r="D118" s="5" t="s">
        <v>341</v>
      </c>
      <c r="E118" s="5">
        <v>3</v>
      </c>
      <c r="F118" s="123">
        <v>169</v>
      </c>
      <c r="G118" s="123">
        <f t="shared" si="1"/>
        <v>507</v>
      </c>
    </row>
    <row r="119" spans="1:7" ht="14.4" x14ac:dyDescent="0.3">
      <c r="A119" s="122">
        <v>39931</v>
      </c>
      <c r="B119" s="5" t="s">
        <v>342</v>
      </c>
      <c r="C119" s="5" t="s">
        <v>340</v>
      </c>
      <c r="D119" s="5" t="s">
        <v>341</v>
      </c>
      <c r="E119" s="5">
        <v>8</v>
      </c>
      <c r="F119" s="123">
        <v>299</v>
      </c>
      <c r="G119" s="123">
        <f t="shared" si="1"/>
        <v>2392</v>
      </c>
    </row>
    <row r="120" spans="1:7" ht="14.4" x14ac:dyDescent="0.3">
      <c r="A120" s="122">
        <v>39932</v>
      </c>
      <c r="B120" s="5" t="s">
        <v>339</v>
      </c>
      <c r="C120" s="5" t="s">
        <v>343</v>
      </c>
      <c r="D120" s="5" t="s">
        <v>344</v>
      </c>
      <c r="E120" s="5">
        <v>10</v>
      </c>
      <c r="F120" s="123">
        <v>599</v>
      </c>
      <c r="G120" s="123">
        <f t="shared" si="1"/>
        <v>5990</v>
      </c>
    </row>
    <row r="121" spans="1:7" ht="14.4" x14ac:dyDescent="0.3">
      <c r="A121" s="122">
        <v>39933</v>
      </c>
      <c r="B121" s="5" t="s">
        <v>345</v>
      </c>
      <c r="C121" s="5" t="s">
        <v>340</v>
      </c>
      <c r="D121" s="5" t="s">
        <v>341</v>
      </c>
      <c r="E121" s="5">
        <v>6</v>
      </c>
      <c r="F121" s="123">
        <v>400</v>
      </c>
      <c r="G121" s="123">
        <f t="shared" si="1"/>
        <v>2400</v>
      </c>
    </row>
    <row r="122" spans="1:7" ht="14.4" x14ac:dyDescent="0.3">
      <c r="A122" s="122">
        <v>39934</v>
      </c>
      <c r="B122" s="5" t="s">
        <v>346</v>
      </c>
      <c r="C122" s="5" t="s">
        <v>343</v>
      </c>
      <c r="D122" s="5" t="s">
        <v>344</v>
      </c>
      <c r="E122" s="5">
        <v>8</v>
      </c>
      <c r="F122" s="123">
        <v>599</v>
      </c>
      <c r="G122" s="123">
        <f t="shared" si="1"/>
        <v>4792</v>
      </c>
    </row>
    <row r="123" spans="1:7" ht="14.4" x14ac:dyDescent="0.3">
      <c r="A123" s="122">
        <v>39935</v>
      </c>
      <c r="B123" s="5" t="s">
        <v>347</v>
      </c>
      <c r="C123" s="5" t="s">
        <v>343</v>
      </c>
      <c r="D123" s="5" t="s">
        <v>344</v>
      </c>
      <c r="E123" s="5">
        <v>5</v>
      </c>
      <c r="F123" s="123">
        <v>300</v>
      </c>
      <c r="G123" s="123">
        <f t="shared" si="1"/>
        <v>1500</v>
      </c>
    </row>
    <row r="124" spans="1:7" ht="14.4" x14ac:dyDescent="0.3">
      <c r="A124" s="122">
        <v>39936</v>
      </c>
      <c r="B124" s="5" t="s">
        <v>348</v>
      </c>
      <c r="C124" s="5" t="s">
        <v>343</v>
      </c>
      <c r="D124" s="5" t="s">
        <v>344</v>
      </c>
      <c r="E124" s="5">
        <v>3</v>
      </c>
      <c r="F124" s="123">
        <v>300</v>
      </c>
      <c r="G124" s="123">
        <f t="shared" si="1"/>
        <v>900</v>
      </c>
    </row>
    <row r="125" spans="1:7" ht="14.4" x14ac:dyDescent="0.3">
      <c r="A125" s="122">
        <v>39937</v>
      </c>
      <c r="B125" s="5" t="s">
        <v>352</v>
      </c>
      <c r="C125" s="5" t="s">
        <v>343</v>
      </c>
      <c r="D125" s="5" t="s">
        <v>344</v>
      </c>
      <c r="E125" s="5">
        <v>3</v>
      </c>
      <c r="F125" s="123">
        <v>300</v>
      </c>
      <c r="G125" s="123">
        <f t="shared" si="1"/>
        <v>900</v>
      </c>
    </row>
    <row r="126" spans="1:7" ht="14.4" x14ac:dyDescent="0.3">
      <c r="A126" s="122">
        <v>39938</v>
      </c>
      <c r="B126" s="5" t="s">
        <v>353</v>
      </c>
      <c r="C126" s="5" t="s">
        <v>343</v>
      </c>
      <c r="D126" s="5" t="s">
        <v>344</v>
      </c>
      <c r="E126" s="5">
        <v>1</v>
      </c>
      <c r="F126" s="123">
        <v>300</v>
      </c>
      <c r="G126" s="123">
        <f t="shared" si="1"/>
        <v>300</v>
      </c>
    </row>
    <row r="127" spans="1:7" ht="14.4" x14ac:dyDescent="0.3">
      <c r="A127" s="122">
        <v>39939</v>
      </c>
      <c r="B127" s="5" t="s">
        <v>349</v>
      </c>
      <c r="C127" s="5" t="s">
        <v>343</v>
      </c>
      <c r="D127" s="5" t="s">
        <v>344</v>
      </c>
      <c r="E127" s="5">
        <v>9</v>
      </c>
      <c r="F127" s="123">
        <v>400</v>
      </c>
      <c r="G127" s="123">
        <f t="shared" si="1"/>
        <v>3600</v>
      </c>
    </row>
    <row r="128" spans="1:7" ht="14.4" x14ac:dyDescent="0.3">
      <c r="A128" s="122">
        <v>39940</v>
      </c>
      <c r="B128" s="5" t="s">
        <v>339</v>
      </c>
      <c r="C128" s="5" t="s">
        <v>350</v>
      </c>
      <c r="D128" s="5" t="s">
        <v>351</v>
      </c>
      <c r="E128" s="5">
        <v>6</v>
      </c>
      <c r="F128" s="123">
        <v>350</v>
      </c>
      <c r="G128" s="123">
        <f t="shared" si="1"/>
        <v>2100</v>
      </c>
    </row>
    <row r="129" spans="1:7" ht="14.4" x14ac:dyDescent="0.3">
      <c r="A129" s="122">
        <v>39941</v>
      </c>
      <c r="B129" s="5" t="s">
        <v>342</v>
      </c>
      <c r="C129" s="5" t="s">
        <v>354</v>
      </c>
      <c r="D129" s="5" t="s">
        <v>355</v>
      </c>
      <c r="E129" s="5">
        <v>8</v>
      </c>
      <c r="F129" s="123">
        <v>225</v>
      </c>
      <c r="G129" s="123">
        <f t="shared" si="1"/>
        <v>1800</v>
      </c>
    </row>
    <row r="130" spans="1:7" ht="14.4" x14ac:dyDescent="0.3">
      <c r="A130" s="122">
        <v>39942</v>
      </c>
      <c r="B130" s="5" t="s">
        <v>345</v>
      </c>
      <c r="C130" s="5" t="s">
        <v>343</v>
      </c>
      <c r="D130" s="5" t="s">
        <v>344</v>
      </c>
      <c r="E130" s="5">
        <v>1</v>
      </c>
      <c r="F130" s="123">
        <v>300</v>
      </c>
      <c r="G130" s="123">
        <f t="shared" si="1"/>
        <v>300</v>
      </c>
    </row>
    <row r="131" spans="1:7" ht="14.4" x14ac:dyDescent="0.3">
      <c r="A131" s="122">
        <v>39943</v>
      </c>
      <c r="B131" s="5" t="s">
        <v>346</v>
      </c>
      <c r="C131" s="5" t="s">
        <v>340</v>
      </c>
      <c r="D131" s="5" t="s">
        <v>341</v>
      </c>
      <c r="E131" s="5">
        <v>5</v>
      </c>
      <c r="F131" s="123">
        <v>169</v>
      </c>
      <c r="G131" s="123">
        <f t="shared" ref="G131:G194" si="2">E131*F131</f>
        <v>845</v>
      </c>
    </row>
    <row r="132" spans="1:7" ht="14.4" x14ac:dyDescent="0.3">
      <c r="A132" s="122">
        <v>39944</v>
      </c>
      <c r="B132" s="5" t="s">
        <v>347</v>
      </c>
      <c r="C132" s="5" t="s">
        <v>354</v>
      </c>
      <c r="D132" s="5" t="s">
        <v>355</v>
      </c>
      <c r="E132" s="5">
        <v>4</v>
      </c>
      <c r="F132" s="123">
        <v>225</v>
      </c>
      <c r="G132" s="123">
        <f t="shared" si="2"/>
        <v>900</v>
      </c>
    </row>
    <row r="133" spans="1:7" ht="14.4" x14ac:dyDescent="0.3">
      <c r="A133" s="122">
        <v>39945</v>
      </c>
      <c r="B133" s="5" t="s">
        <v>348</v>
      </c>
      <c r="C133" s="5" t="s">
        <v>343</v>
      </c>
      <c r="D133" s="5" t="s">
        <v>344</v>
      </c>
      <c r="E133" s="5">
        <v>7</v>
      </c>
      <c r="F133" s="123">
        <v>599</v>
      </c>
      <c r="G133" s="123">
        <f t="shared" si="2"/>
        <v>4193</v>
      </c>
    </row>
    <row r="134" spans="1:7" ht="14.4" x14ac:dyDescent="0.3">
      <c r="A134" s="122">
        <v>39946</v>
      </c>
      <c r="B134" s="5" t="s">
        <v>349</v>
      </c>
      <c r="C134" s="5" t="s">
        <v>343</v>
      </c>
      <c r="D134" s="5" t="s">
        <v>344</v>
      </c>
      <c r="E134" s="5">
        <v>1</v>
      </c>
      <c r="F134" s="123">
        <v>300</v>
      </c>
      <c r="G134" s="123">
        <f t="shared" si="2"/>
        <v>300</v>
      </c>
    </row>
    <row r="135" spans="1:7" ht="14.4" x14ac:dyDescent="0.3">
      <c r="A135" s="122">
        <v>39947</v>
      </c>
      <c r="B135" s="5" t="s">
        <v>352</v>
      </c>
      <c r="C135" s="5" t="s">
        <v>343</v>
      </c>
      <c r="D135" s="5" t="s">
        <v>344</v>
      </c>
      <c r="E135" s="5">
        <v>7</v>
      </c>
      <c r="F135" s="123">
        <v>599</v>
      </c>
      <c r="G135" s="123">
        <f t="shared" si="2"/>
        <v>4193</v>
      </c>
    </row>
    <row r="136" spans="1:7" ht="14.4" x14ac:dyDescent="0.3">
      <c r="A136" s="122">
        <v>39948</v>
      </c>
      <c r="B136" s="5" t="s">
        <v>353</v>
      </c>
      <c r="C136" s="5" t="s">
        <v>343</v>
      </c>
      <c r="D136" s="5" t="s">
        <v>344</v>
      </c>
      <c r="E136" s="5">
        <v>4</v>
      </c>
      <c r="F136" s="123">
        <v>229</v>
      </c>
      <c r="G136" s="123">
        <f t="shared" si="2"/>
        <v>916</v>
      </c>
    </row>
    <row r="137" spans="1:7" ht="14.4" x14ac:dyDescent="0.3">
      <c r="A137" s="122">
        <v>39949</v>
      </c>
      <c r="B137" s="5" t="s">
        <v>342</v>
      </c>
      <c r="C137" s="5" t="s">
        <v>343</v>
      </c>
      <c r="D137" s="5" t="s">
        <v>344</v>
      </c>
      <c r="E137" s="5">
        <v>3</v>
      </c>
      <c r="F137" s="123">
        <v>400</v>
      </c>
      <c r="G137" s="123">
        <f t="shared" si="2"/>
        <v>1200</v>
      </c>
    </row>
    <row r="138" spans="1:7" ht="14.4" x14ac:dyDescent="0.3">
      <c r="A138" s="122">
        <v>39950</v>
      </c>
      <c r="B138" s="5" t="s">
        <v>339</v>
      </c>
      <c r="C138" s="5" t="s">
        <v>350</v>
      </c>
      <c r="D138" s="5" t="s">
        <v>351</v>
      </c>
      <c r="E138" s="5">
        <v>6</v>
      </c>
      <c r="F138" s="123">
        <v>429</v>
      </c>
      <c r="G138" s="123">
        <f t="shared" si="2"/>
        <v>2574</v>
      </c>
    </row>
    <row r="139" spans="1:7" ht="14.4" x14ac:dyDescent="0.3">
      <c r="A139" s="122">
        <v>39951</v>
      </c>
      <c r="B139" s="5" t="s">
        <v>345</v>
      </c>
      <c r="C139" s="5" t="s">
        <v>343</v>
      </c>
      <c r="D139" s="5" t="s">
        <v>344</v>
      </c>
      <c r="E139" s="5">
        <v>8</v>
      </c>
      <c r="F139" s="123">
        <v>599</v>
      </c>
      <c r="G139" s="123">
        <f t="shared" si="2"/>
        <v>4792</v>
      </c>
    </row>
    <row r="140" spans="1:7" ht="14.4" x14ac:dyDescent="0.3">
      <c r="A140" s="122">
        <v>39952</v>
      </c>
      <c r="B140" s="5" t="s">
        <v>346</v>
      </c>
      <c r="C140" s="5" t="s">
        <v>340</v>
      </c>
      <c r="D140" s="5" t="s">
        <v>341</v>
      </c>
      <c r="E140" s="5">
        <v>6</v>
      </c>
      <c r="F140" s="123">
        <v>450</v>
      </c>
      <c r="G140" s="123">
        <f t="shared" si="2"/>
        <v>2700</v>
      </c>
    </row>
    <row r="141" spans="1:7" ht="14.4" x14ac:dyDescent="0.3">
      <c r="A141" s="122">
        <v>39953</v>
      </c>
      <c r="B141" s="5" t="s">
        <v>347</v>
      </c>
      <c r="C141" s="5" t="s">
        <v>340</v>
      </c>
      <c r="D141" s="5" t="s">
        <v>341</v>
      </c>
      <c r="E141" s="5">
        <v>6</v>
      </c>
      <c r="F141" s="123">
        <v>299</v>
      </c>
      <c r="G141" s="123">
        <f t="shared" si="2"/>
        <v>1794</v>
      </c>
    </row>
    <row r="142" spans="1:7" ht="14.4" x14ac:dyDescent="0.3">
      <c r="A142" s="122">
        <v>39954</v>
      </c>
      <c r="B142" s="5" t="s">
        <v>348</v>
      </c>
      <c r="C142" s="5" t="s">
        <v>343</v>
      </c>
      <c r="D142" s="5" t="s">
        <v>344</v>
      </c>
      <c r="E142" s="5">
        <v>2</v>
      </c>
      <c r="F142" s="123">
        <v>229</v>
      </c>
      <c r="G142" s="123">
        <f t="shared" si="2"/>
        <v>458</v>
      </c>
    </row>
    <row r="143" spans="1:7" ht="14.4" x14ac:dyDescent="0.3">
      <c r="A143" s="122">
        <v>39955</v>
      </c>
      <c r="B143" s="5" t="s">
        <v>352</v>
      </c>
      <c r="C143" s="5" t="s">
        <v>350</v>
      </c>
      <c r="D143" s="5" t="s">
        <v>351</v>
      </c>
      <c r="E143" s="5">
        <v>2</v>
      </c>
      <c r="F143" s="123">
        <v>429</v>
      </c>
      <c r="G143" s="123">
        <f t="shared" si="2"/>
        <v>858</v>
      </c>
    </row>
    <row r="144" spans="1:7" ht="14.4" x14ac:dyDescent="0.3">
      <c r="A144" s="122">
        <v>39956</v>
      </c>
      <c r="B144" s="5" t="s">
        <v>353</v>
      </c>
      <c r="C144" s="5" t="s">
        <v>350</v>
      </c>
      <c r="D144" s="5" t="s">
        <v>356</v>
      </c>
      <c r="E144" s="5">
        <v>3</v>
      </c>
      <c r="F144" s="123">
        <v>150</v>
      </c>
      <c r="G144" s="123">
        <f t="shared" si="2"/>
        <v>450</v>
      </c>
    </row>
    <row r="145" spans="1:7" ht="14.4" x14ac:dyDescent="0.3">
      <c r="A145" s="122">
        <v>39957</v>
      </c>
      <c r="B145" s="5" t="s">
        <v>349</v>
      </c>
      <c r="C145" s="5" t="s">
        <v>354</v>
      </c>
      <c r="D145" s="5" t="s">
        <v>355</v>
      </c>
      <c r="E145" s="5">
        <v>2</v>
      </c>
      <c r="F145" s="123">
        <v>225</v>
      </c>
      <c r="G145" s="123">
        <f t="shared" si="2"/>
        <v>450</v>
      </c>
    </row>
    <row r="146" spans="1:7" ht="14.4" x14ac:dyDescent="0.3">
      <c r="A146" s="122">
        <v>39958</v>
      </c>
      <c r="B146" s="5" t="s">
        <v>339</v>
      </c>
      <c r="C146" s="5" t="s">
        <v>354</v>
      </c>
      <c r="D146" s="5" t="s">
        <v>355</v>
      </c>
      <c r="E146" s="5">
        <v>6</v>
      </c>
      <c r="F146" s="123">
        <v>225</v>
      </c>
      <c r="G146" s="123">
        <f t="shared" si="2"/>
        <v>1350</v>
      </c>
    </row>
    <row r="147" spans="1:7" ht="14.4" x14ac:dyDescent="0.3">
      <c r="A147" s="122">
        <v>39959</v>
      </c>
      <c r="B147" s="5" t="s">
        <v>342</v>
      </c>
      <c r="C147" s="5" t="s">
        <v>354</v>
      </c>
      <c r="D147" s="5" t="s">
        <v>355</v>
      </c>
      <c r="E147" s="5">
        <v>6</v>
      </c>
      <c r="F147" s="123">
        <v>225</v>
      </c>
      <c r="G147" s="123">
        <f t="shared" si="2"/>
        <v>1350</v>
      </c>
    </row>
    <row r="148" spans="1:7" ht="14.4" x14ac:dyDescent="0.3">
      <c r="A148" s="122">
        <v>39960</v>
      </c>
      <c r="B148" s="5" t="s">
        <v>345</v>
      </c>
      <c r="C148" s="5" t="s">
        <v>350</v>
      </c>
      <c r="D148" s="5" t="s">
        <v>351</v>
      </c>
      <c r="E148" s="5">
        <v>2</v>
      </c>
      <c r="F148" s="123">
        <v>429</v>
      </c>
      <c r="G148" s="123">
        <f t="shared" si="2"/>
        <v>858</v>
      </c>
    </row>
    <row r="149" spans="1:7" ht="14.4" x14ac:dyDescent="0.3">
      <c r="A149" s="122">
        <v>39961</v>
      </c>
      <c r="B149" s="5" t="s">
        <v>346</v>
      </c>
      <c r="C149" s="5" t="s">
        <v>350</v>
      </c>
      <c r="D149" s="5" t="s">
        <v>351</v>
      </c>
      <c r="E149" s="5">
        <v>6</v>
      </c>
      <c r="F149" s="123">
        <v>429</v>
      </c>
      <c r="G149" s="123">
        <f t="shared" si="2"/>
        <v>2574</v>
      </c>
    </row>
    <row r="150" spans="1:7" ht="14.4" x14ac:dyDescent="0.3">
      <c r="A150" s="122">
        <v>39962</v>
      </c>
      <c r="B150" s="5" t="s">
        <v>347</v>
      </c>
      <c r="C150" s="5" t="s">
        <v>350</v>
      </c>
      <c r="D150" s="5" t="s">
        <v>351</v>
      </c>
      <c r="E150" s="5">
        <v>4</v>
      </c>
      <c r="F150" s="123">
        <v>99</v>
      </c>
      <c r="G150" s="123">
        <f t="shared" si="2"/>
        <v>396</v>
      </c>
    </row>
    <row r="151" spans="1:7" ht="14.4" x14ac:dyDescent="0.3">
      <c r="A151" s="122">
        <v>39963</v>
      </c>
      <c r="B151" s="5" t="s">
        <v>348</v>
      </c>
      <c r="C151" s="5" t="s">
        <v>340</v>
      </c>
      <c r="D151" s="5" t="s">
        <v>341</v>
      </c>
      <c r="E151" s="5">
        <v>6</v>
      </c>
      <c r="F151" s="123">
        <v>325</v>
      </c>
      <c r="G151" s="123">
        <f t="shared" si="2"/>
        <v>1950</v>
      </c>
    </row>
    <row r="152" spans="1:7" ht="14.4" x14ac:dyDescent="0.3">
      <c r="A152" s="122">
        <v>39964</v>
      </c>
      <c r="B152" s="5" t="s">
        <v>349</v>
      </c>
      <c r="C152" s="5" t="s">
        <v>340</v>
      </c>
      <c r="D152" s="5" t="s">
        <v>341</v>
      </c>
      <c r="E152" s="5">
        <v>3</v>
      </c>
      <c r="F152" s="123">
        <v>325</v>
      </c>
      <c r="G152" s="123">
        <f t="shared" si="2"/>
        <v>975</v>
      </c>
    </row>
    <row r="153" spans="1:7" ht="14.4" x14ac:dyDescent="0.3">
      <c r="A153" s="122">
        <v>39965</v>
      </c>
      <c r="B153" s="5" t="s">
        <v>352</v>
      </c>
      <c r="C153" s="5" t="s">
        <v>354</v>
      </c>
      <c r="D153" s="5" t="s">
        <v>355</v>
      </c>
      <c r="E153" s="5">
        <v>6</v>
      </c>
      <c r="F153" s="123">
        <v>225</v>
      </c>
      <c r="G153" s="123">
        <f t="shared" si="2"/>
        <v>1350</v>
      </c>
    </row>
    <row r="154" spans="1:7" ht="14.4" x14ac:dyDescent="0.3">
      <c r="A154" s="122">
        <v>39966</v>
      </c>
      <c r="B154" s="5" t="s">
        <v>353</v>
      </c>
      <c r="C154" s="5" t="s">
        <v>343</v>
      </c>
      <c r="D154" s="5" t="s">
        <v>344</v>
      </c>
      <c r="E154" s="5">
        <v>1</v>
      </c>
      <c r="F154" s="123">
        <v>300</v>
      </c>
      <c r="G154" s="123">
        <f t="shared" si="2"/>
        <v>300</v>
      </c>
    </row>
    <row r="155" spans="1:7" ht="14.4" x14ac:dyDescent="0.3">
      <c r="A155" s="122">
        <v>39967</v>
      </c>
      <c r="B155" s="5" t="s">
        <v>342</v>
      </c>
      <c r="C155" s="5" t="s">
        <v>340</v>
      </c>
      <c r="D155" s="5" t="s">
        <v>341</v>
      </c>
      <c r="E155" s="5">
        <v>8</v>
      </c>
      <c r="F155" s="123">
        <v>299</v>
      </c>
      <c r="G155" s="123">
        <f t="shared" si="2"/>
        <v>2392</v>
      </c>
    </row>
    <row r="156" spans="1:7" ht="14.4" x14ac:dyDescent="0.3">
      <c r="A156" s="122">
        <v>39968</v>
      </c>
      <c r="B156" s="5" t="s">
        <v>339</v>
      </c>
      <c r="C156" s="5" t="s">
        <v>354</v>
      </c>
      <c r="D156" s="5" t="s">
        <v>355</v>
      </c>
      <c r="E156" s="5">
        <v>9</v>
      </c>
      <c r="F156" s="123">
        <v>225</v>
      </c>
      <c r="G156" s="123">
        <f t="shared" si="2"/>
        <v>2025</v>
      </c>
    </row>
    <row r="157" spans="1:7" ht="14.4" x14ac:dyDescent="0.3">
      <c r="A157" s="122">
        <v>39969</v>
      </c>
      <c r="B157" s="5" t="s">
        <v>345</v>
      </c>
      <c r="C157" s="5" t="s">
        <v>343</v>
      </c>
      <c r="D157" s="5" t="s">
        <v>344</v>
      </c>
      <c r="E157" s="5">
        <v>6</v>
      </c>
      <c r="F157" s="123">
        <v>300</v>
      </c>
      <c r="G157" s="123">
        <f t="shared" si="2"/>
        <v>1800</v>
      </c>
    </row>
    <row r="158" spans="1:7" ht="14.4" x14ac:dyDescent="0.3">
      <c r="A158" s="122">
        <v>39970</v>
      </c>
      <c r="B158" s="5" t="s">
        <v>346</v>
      </c>
      <c r="C158" s="5" t="s">
        <v>340</v>
      </c>
      <c r="D158" s="5" t="s">
        <v>341</v>
      </c>
      <c r="E158" s="5">
        <v>10</v>
      </c>
      <c r="F158" s="123">
        <v>299</v>
      </c>
      <c r="G158" s="123">
        <f t="shared" si="2"/>
        <v>2990</v>
      </c>
    </row>
    <row r="159" spans="1:7" ht="14.4" x14ac:dyDescent="0.3">
      <c r="A159" s="122">
        <v>39971</v>
      </c>
      <c r="B159" s="5" t="s">
        <v>347</v>
      </c>
      <c r="C159" s="5" t="s">
        <v>343</v>
      </c>
      <c r="D159" s="5" t="s">
        <v>344</v>
      </c>
      <c r="E159" s="5">
        <v>9</v>
      </c>
      <c r="F159" s="123">
        <v>400</v>
      </c>
      <c r="G159" s="123">
        <f t="shared" si="2"/>
        <v>3600</v>
      </c>
    </row>
    <row r="160" spans="1:7" ht="14.4" x14ac:dyDescent="0.3">
      <c r="A160" s="122">
        <v>39972</v>
      </c>
      <c r="B160" s="5" t="s">
        <v>348</v>
      </c>
      <c r="C160" s="5" t="s">
        <v>343</v>
      </c>
      <c r="D160" s="5" t="s">
        <v>344</v>
      </c>
      <c r="E160" s="5">
        <v>4</v>
      </c>
      <c r="F160" s="123">
        <v>400</v>
      </c>
      <c r="G160" s="123">
        <f t="shared" si="2"/>
        <v>1600</v>
      </c>
    </row>
    <row r="161" spans="1:7" ht="14.4" x14ac:dyDescent="0.3">
      <c r="A161" s="122">
        <v>39973</v>
      </c>
      <c r="B161" s="5" t="s">
        <v>352</v>
      </c>
      <c r="C161" s="5" t="s">
        <v>340</v>
      </c>
      <c r="D161" s="5" t="s">
        <v>341</v>
      </c>
      <c r="E161" s="5">
        <v>1</v>
      </c>
      <c r="F161" s="123">
        <v>400</v>
      </c>
      <c r="G161" s="123">
        <f t="shared" si="2"/>
        <v>400</v>
      </c>
    </row>
    <row r="162" spans="1:7" ht="14.4" x14ac:dyDescent="0.3">
      <c r="A162" s="122">
        <v>39974</v>
      </c>
      <c r="B162" s="5" t="s">
        <v>353</v>
      </c>
      <c r="C162" s="5" t="s">
        <v>350</v>
      </c>
      <c r="D162" s="5" t="s">
        <v>351</v>
      </c>
      <c r="E162" s="5">
        <v>3</v>
      </c>
      <c r="F162" s="123">
        <v>99</v>
      </c>
      <c r="G162" s="123">
        <f t="shared" si="2"/>
        <v>297</v>
      </c>
    </row>
    <row r="163" spans="1:7" ht="14.4" x14ac:dyDescent="0.3">
      <c r="A163" s="122">
        <v>39975</v>
      </c>
      <c r="B163" s="5" t="s">
        <v>349</v>
      </c>
      <c r="C163" s="5" t="s">
        <v>340</v>
      </c>
      <c r="D163" s="5" t="s">
        <v>341</v>
      </c>
      <c r="E163" s="5">
        <v>4</v>
      </c>
      <c r="F163" s="123">
        <v>400</v>
      </c>
      <c r="G163" s="123">
        <f t="shared" si="2"/>
        <v>1600</v>
      </c>
    </row>
    <row r="164" spans="1:7" ht="14.4" x14ac:dyDescent="0.3">
      <c r="A164" s="122">
        <v>39976</v>
      </c>
      <c r="B164" s="5" t="s">
        <v>339</v>
      </c>
      <c r="C164" s="5" t="s">
        <v>340</v>
      </c>
      <c r="D164" s="5" t="s">
        <v>341</v>
      </c>
      <c r="E164" s="5">
        <v>3</v>
      </c>
      <c r="F164" s="123">
        <v>299</v>
      </c>
      <c r="G164" s="123">
        <f t="shared" si="2"/>
        <v>897</v>
      </c>
    </row>
    <row r="165" spans="1:7" ht="14.4" x14ac:dyDescent="0.3">
      <c r="A165" s="122">
        <v>39977</v>
      </c>
      <c r="B165" s="5" t="s">
        <v>342</v>
      </c>
      <c r="C165" s="5" t="s">
        <v>343</v>
      </c>
      <c r="D165" s="5" t="s">
        <v>344</v>
      </c>
      <c r="E165" s="5">
        <v>6</v>
      </c>
      <c r="F165" s="123">
        <v>600</v>
      </c>
      <c r="G165" s="123">
        <f t="shared" si="2"/>
        <v>3600</v>
      </c>
    </row>
    <row r="166" spans="1:7" ht="14.4" x14ac:dyDescent="0.3">
      <c r="A166" s="122">
        <v>39978</v>
      </c>
      <c r="B166" s="5" t="s">
        <v>345</v>
      </c>
      <c r="C166" s="5" t="s">
        <v>343</v>
      </c>
      <c r="D166" s="5" t="s">
        <v>356</v>
      </c>
      <c r="E166" s="5">
        <v>3</v>
      </c>
      <c r="F166" s="123">
        <v>150</v>
      </c>
      <c r="G166" s="123">
        <f t="shared" si="2"/>
        <v>450</v>
      </c>
    </row>
    <row r="167" spans="1:7" ht="14.4" x14ac:dyDescent="0.3">
      <c r="A167" s="122">
        <v>39979</v>
      </c>
      <c r="B167" s="5" t="s">
        <v>346</v>
      </c>
      <c r="C167" s="5" t="s">
        <v>343</v>
      </c>
      <c r="D167" s="5" t="s">
        <v>344</v>
      </c>
      <c r="E167" s="5">
        <v>4</v>
      </c>
      <c r="F167" s="123">
        <v>229</v>
      </c>
      <c r="G167" s="123">
        <f t="shared" si="2"/>
        <v>916</v>
      </c>
    </row>
    <row r="168" spans="1:7" ht="14.4" x14ac:dyDescent="0.3">
      <c r="A168" s="122">
        <v>39980</v>
      </c>
      <c r="B168" s="5" t="s">
        <v>347</v>
      </c>
      <c r="C168" s="5" t="s">
        <v>343</v>
      </c>
      <c r="D168" s="5" t="s">
        <v>344</v>
      </c>
      <c r="E168" s="5">
        <v>5</v>
      </c>
      <c r="F168" s="123">
        <v>300</v>
      </c>
      <c r="G168" s="123">
        <f t="shared" si="2"/>
        <v>1500</v>
      </c>
    </row>
    <row r="169" spans="1:7" ht="14.4" x14ac:dyDescent="0.3">
      <c r="A169" s="122">
        <v>39981</v>
      </c>
      <c r="B169" s="5" t="s">
        <v>348</v>
      </c>
      <c r="C169" s="5" t="s">
        <v>340</v>
      </c>
      <c r="D169" s="5" t="s">
        <v>341</v>
      </c>
      <c r="E169" s="5">
        <v>9</v>
      </c>
      <c r="F169" s="123">
        <v>325</v>
      </c>
      <c r="G169" s="123">
        <f t="shared" si="2"/>
        <v>2925</v>
      </c>
    </row>
    <row r="170" spans="1:7" ht="14.4" x14ac:dyDescent="0.3">
      <c r="A170" s="122">
        <v>39982</v>
      </c>
      <c r="B170" s="5" t="s">
        <v>349</v>
      </c>
      <c r="C170" s="5" t="s">
        <v>343</v>
      </c>
      <c r="D170" s="5" t="s">
        <v>344</v>
      </c>
      <c r="E170" s="5">
        <v>5</v>
      </c>
      <c r="F170" s="123">
        <v>300</v>
      </c>
      <c r="G170" s="123">
        <f t="shared" si="2"/>
        <v>1500</v>
      </c>
    </row>
    <row r="171" spans="1:7" ht="14.4" x14ac:dyDescent="0.3">
      <c r="A171" s="122">
        <v>39983</v>
      </c>
      <c r="B171" s="5" t="s">
        <v>352</v>
      </c>
      <c r="C171" s="5" t="s">
        <v>343</v>
      </c>
      <c r="D171" s="5" t="s">
        <v>344</v>
      </c>
      <c r="E171" s="5">
        <v>2</v>
      </c>
      <c r="F171" s="123">
        <v>600</v>
      </c>
      <c r="G171" s="123">
        <f t="shared" si="2"/>
        <v>1200</v>
      </c>
    </row>
    <row r="172" spans="1:7" ht="14.4" x14ac:dyDescent="0.3">
      <c r="A172" s="122">
        <v>39984</v>
      </c>
      <c r="B172" s="5" t="s">
        <v>353</v>
      </c>
      <c r="C172" s="5" t="s">
        <v>340</v>
      </c>
      <c r="D172" s="5" t="s">
        <v>341</v>
      </c>
      <c r="E172" s="5">
        <v>10</v>
      </c>
      <c r="F172" s="123">
        <v>325</v>
      </c>
      <c r="G172" s="123">
        <f t="shared" si="2"/>
        <v>3250</v>
      </c>
    </row>
    <row r="173" spans="1:7" ht="14.4" x14ac:dyDescent="0.3">
      <c r="A173" s="122">
        <v>39985</v>
      </c>
      <c r="B173" s="5" t="s">
        <v>342</v>
      </c>
      <c r="C173" s="5" t="s">
        <v>343</v>
      </c>
      <c r="D173" s="5" t="s">
        <v>344</v>
      </c>
      <c r="E173" s="5">
        <v>4</v>
      </c>
      <c r="F173" s="123">
        <v>599</v>
      </c>
      <c r="G173" s="123">
        <f t="shared" si="2"/>
        <v>2396</v>
      </c>
    </row>
    <row r="174" spans="1:7" ht="14.4" x14ac:dyDescent="0.3">
      <c r="A174" s="122">
        <v>39986</v>
      </c>
      <c r="B174" s="5" t="s">
        <v>339</v>
      </c>
      <c r="C174" s="5" t="s">
        <v>354</v>
      </c>
      <c r="D174" s="5" t="s">
        <v>355</v>
      </c>
      <c r="E174" s="5">
        <v>2</v>
      </c>
      <c r="F174" s="123">
        <v>225</v>
      </c>
      <c r="G174" s="123">
        <f t="shared" si="2"/>
        <v>450</v>
      </c>
    </row>
    <row r="175" spans="1:7" ht="14.4" x14ac:dyDescent="0.3">
      <c r="A175" s="122">
        <v>39987</v>
      </c>
      <c r="B175" s="5" t="s">
        <v>345</v>
      </c>
      <c r="C175" s="5" t="s">
        <v>340</v>
      </c>
      <c r="D175" s="5" t="s">
        <v>341</v>
      </c>
      <c r="E175" s="5">
        <v>4</v>
      </c>
      <c r="F175" s="123">
        <v>325</v>
      </c>
      <c r="G175" s="123">
        <f t="shared" si="2"/>
        <v>1300</v>
      </c>
    </row>
    <row r="176" spans="1:7" ht="14.4" x14ac:dyDescent="0.3">
      <c r="A176" s="122">
        <v>39988</v>
      </c>
      <c r="B176" s="5" t="s">
        <v>346</v>
      </c>
      <c r="C176" s="5" t="s">
        <v>340</v>
      </c>
      <c r="D176" s="5" t="s">
        <v>341</v>
      </c>
      <c r="E176" s="5">
        <v>8</v>
      </c>
      <c r="F176" s="123">
        <v>450</v>
      </c>
      <c r="G176" s="123">
        <f t="shared" si="2"/>
        <v>3600</v>
      </c>
    </row>
    <row r="177" spans="1:7" ht="14.4" x14ac:dyDescent="0.3">
      <c r="A177" s="122">
        <v>39989</v>
      </c>
      <c r="B177" s="5" t="s">
        <v>347</v>
      </c>
      <c r="C177" s="5" t="s">
        <v>343</v>
      </c>
      <c r="D177" s="5" t="s">
        <v>344</v>
      </c>
      <c r="E177" s="5">
        <v>1</v>
      </c>
      <c r="F177" s="123">
        <v>599</v>
      </c>
      <c r="G177" s="123">
        <f t="shared" si="2"/>
        <v>599</v>
      </c>
    </row>
    <row r="178" spans="1:7" ht="14.4" x14ac:dyDescent="0.3">
      <c r="A178" s="122">
        <v>39990</v>
      </c>
      <c r="B178" s="5" t="s">
        <v>348</v>
      </c>
      <c r="C178" s="5" t="s">
        <v>340</v>
      </c>
      <c r="D178" s="5" t="s">
        <v>341</v>
      </c>
      <c r="E178" s="5">
        <v>10</v>
      </c>
      <c r="F178" s="123">
        <v>325</v>
      </c>
      <c r="G178" s="123">
        <f t="shared" si="2"/>
        <v>3250</v>
      </c>
    </row>
    <row r="179" spans="1:7" ht="14.4" x14ac:dyDescent="0.3">
      <c r="A179" s="122">
        <v>39991</v>
      </c>
      <c r="B179" s="5" t="s">
        <v>352</v>
      </c>
      <c r="C179" s="5" t="s">
        <v>340</v>
      </c>
      <c r="D179" s="5" t="s">
        <v>341</v>
      </c>
      <c r="E179" s="5">
        <v>4</v>
      </c>
      <c r="F179" s="123">
        <v>299</v>
      </c>
      <c r="G179" s="123">
        <f t="shared" si="2"/>
        <v>1196</v>
      </c>
    </row>
    <row r="180" spans="1:7" ht="14.4" x14ac:dyDescent="0.3">
      <c r="A180" s="122">
        <v>39992</v>
      </c>
      <c r="B180" s="5" t="s">
        <v>353</v>
      </c>
      <c r="C180" s="5" t="s">
        <v>340</v>
      </c>
      <c r="D180" s="5" t="s">
        <v>341</v>
      </c>
      <c r="E180" s="5">
        <v>9</v>
      </c>
      <c r="F180" s="123">
        <v>299</v>
      </c>
      <c r="G180" s="123">
        <f t="shared" si="2"/>
        <v>2691</v>
      </c>
    </row>
    <row r="181" spans="1:7" ht="14.4" x14ac:dyDescent="0.3">
      <c r="A181" s="122">
        <v>39993</v>
      </c>
      <c r="B181" s="5" t="s">
        <v>349</v>
      </c>
      <c r="C181" s="5" t="s">
        <v>340</v>
      </c>
      <c r="D181" s="5" t="s">
        <v>341</v>
      </c>
      <c r="E181" s="5">
        <v>7</v>
      </c>
      <c r="F181" s="123">
        <v>169</v>
      </c>
      <c r="G181" s="123">
        <f t="shared" si="2"/>
        <v>1183</v>
      </c>
    </row>
    <row r="182" spans="1:7" ht="14.4" x14ac:dyDescent="0.3">
      <c r="A182" s="122">
        <v>39994</v>
      </c>
      <c r="B182" s="5" t="s">
        <v>339</v>
      </c>
      <c r="C182" s="5" t="s">
        <v>340</v>
      </c>
      <c r="D182" s="5" t="s">
        <v>341</v>
      </c>
      <c r="E182" s="5">
        <v>3</v>
      </c>
      <c r="F182" s="123">
        <v>299</v>
      </c>
      <c r="G182" s="123">
        <f t="shared" si="2"/>
        <v>897</v>
      </c>
    </row>
    <row r="183" spans="1:7" ht="14.4" x14ac:dyDescent="0.3">
      <c r="A183" s="122">
        <v>39995</v>
      </c>
      <c r="B183" s="5" t="s">
        <v>342</v>
      </c>
      <c r="C183" s="5" t="s">
        <v>354</v>
      </c>
      <c r="D183" s="5" t="s">
        <v>355</v>
      </c>
      <c r="E183" s="5">
        <v>10</v>
      </c>
      <c r="F183" s="123">
        <v>225</v>
      </c>
      <c r="G183" s="123">
        <f t="shared" si="2"/>
        <v>2250</v>
      </c>
    </row>
    <row r="184" spans="1:7" ht="14.4" x14ac:dyDescent="0.3">
      <c r="A184" s="122">
        <v>39996</v>
      </c>
      <c r="B184" s="5" t="s">
        <v>345</v>
      </c>
      <c r="C184" s="5" t="s">
        <v>340</v>
      </c>
      <c r="D184" s="5" t="s">
        <v>341</v>
      </c>
      <c r="E184" s="5">
        <v>2</v>
      </c>
      <c r="F184" s="123">
        <v>325</v>
      </c>
      <c r="G184" s="123">
        <f t="shared" si="2"/>
        <v>650</v>
      </c>
    </row>
    <row r="185" spans="1:7" ht="14.4" x14ac:dyDescent="0.3">
      <c r="A185" s="122">
        <v>39997</v>
      </c>
      <c r="B185" s="5" t="s">
        <v>346</v>
      </c>
      <c r="C185" s="5" t="s">
        <v>340</v>
      </c>
      <c r="D185" s="5" t="s">
        <v>341</v>
      </c>
      <c r="E185" s="5">
        <v>4</v>
      </c>
      <c r="F185" s="123">
        <v>450</v>
      </c>
      <c r="G185" s="123">
        <f t="shared" si="2"/>
        <v>1800</v>
      </c>
    </row>
    <row r="186" spans="1:7" ht="14.4" x14ac:dyDescent="0.3">
      <c r="A186" s="122">
        <v>39998</v>
      </c>
      <c r="B186" s="5" t="s">
        <v>347</v>
      </c>
      <c r="C186" s="5" t="s">
        <v>343</v>
      </c>
      <c r="D186" s="5" t="s">
        <v>344</v>
      </c>
      <c r="E186" s="5">
        <v>2</v>
      </c>
      <c r="F186" s="123">
        <v>599</v>
      </c>
      <c r="G186" s="123">
        <f t="shared" si="2"/>
        <v>1198</v>
      </c>
    </row>
    <row r="187" spans="1:7" ht="14.4" x14ac:dyDescent="0.3">
      <c r="A187" s="122">
        <v>39999</v>
      </c>
      <c r="B187" s="5" t="s">
        <v>348</v>
      </c>
      <c r="C187" s="5" t="s">
        <v>350</v>
      </c>
      <c r="D187" s="5" t="s">
        <v>351</v>
      </c>
      <c r="E187" s="5">
        <v>1</v>
      </c>
      <c r="F187" s="123">
        <v>350</v>
      </c>
      <c r="G187" s="123">
        <f t="shared" si="2"/>
        <v>350</v>
      </c>
    </row>
    <row r="188" spans="1:7" ht="14.4" x14ac:dyDescent="0.3">
      <c r="A188" s="122">
        <v>40000</v>
      </c>
      <c r="B188" s="5" t="s">
        <v>349</v>
      </c>
      <c r="C188" s="5" t="s">
        <v>340</v>
      </c>
      <c r="D188" s="5" t="s">
        <v>341</v>
      </c>
      <c r="E188" s="5">
        <v>2</v>
      </c>
      <c r="F188" s="123">
        <v>450</v>
      </c>
      <c r="G188" s="123">
        <f t="shared" si="2"/>
        <v>900</v>
      </c>
    </row>
    <row r="189" spans="1:7" ht="14.4" x14ac:dyDescent="0.3">
      <c r="A189" s="122">
        <v>40001</v>
      </c>
      <c r="B189" s="5" t="s">
        <v>352</v>
      </c>
      <c r="C189" s="5" t="s">
        <v>340</v>
      </c>
      <c r="D189" s="5" t="s">
        <v>341</v>
      </c>
      <c r="E189" s="5">
        <v>3</v>
      </c>
      <c r="F189" s="123">
        <v>450</v>
      </c>
      <c r="G189" s="123">
        <f t="shared" si="2"/>
        <v>1350</v>
      </c>
    </row>
    <row r="190" spans="1:7" ht="14.4" x14ac:dyDescent="0.3">
      <c r="A190" s="122">
        <v>40002</v>
      </c>
      <c r="B190" s="5" t="s">
        <v>353</v>
      </c>
      <c r="C190" s="5" t="s">
        <v>354</v>
      </c>
      <c r="D190" s="5" t="s">
        <v>355</v>
      </c>
      <c r="E190" s="5">
        <v>4</v>
      </c>
      <c r="F190" s="123">
        <v>225</v>
      </c>
      <c r="G190" s="123">
        <f t="shared" si="2"/>
        <v>900</v>
      </c>
    </row>
    <row r="191" spans="1:7" ht="14.4" x14ac:dyDescent="0.3">
      <c r="A191" s="122">
        <v>40003</v>
      </c>
      <c r="B191" s="5" t="s">
        <v>342</v>
      </c>
      <c r="C191" s="5" t="s">
        <v>350</v>
      </c>
      <c r="D191" s="5" t="s">
        <v>351</v>
      </c>
      <c r="E191" s="5">
        <v>7</v>
      </c>
      <c r="F191" s="123">
        <v>99</v>
      </c>
      <c r="G191" s="123">
        <f t="shared" si="2"/>
        <v>693</v>
      </c>
    </row>
    <row r="192" spans="1:7" ht="14.4" x14ac:dyDescent="0.3">
      <c r="A192" s="122">
        <v>40004</v>
      </c>
      <c r="B192" s="5" t="s">
        <v>339</v>
      </c>
      <c r="C192" s="5" t="s">
        <v>340</v>
      </c>
      <c r="D192" s="5" t="s">
        <v>341</v>
      </c>
      <c r="E192" s="5">
        <v>3</v>
      </c>
      <c r="F192" s="123">
        <v>299</v>
      </c>
      <c r="G192" s="123">
        <f t="shared" si="2"/>
        <v>897</v>
      </c>
    </row>
    <row r="193" spans="1:7" ht="14.4" x14ac:dyDescent="0.3">
      <c r="A193" s="122">
        <v>40005</v>
      </c>
      <c r="B193" s="5" t="s">
        <v>345</v>
      </c>
      <c r="C193" s="5" t="s">
        <v>343</v>
      </c>
      <c r="D193" s="5" t="s">
        <v>344</v>
      </c>
      <c r="E193" s="5">
        <v>3</v>
      </c>
      <c r="F193" s="123">
        <v>300</v>
      </c>
      <c r="G193" s="123">
        <f t="shared" si="2"/>
        <v>900</v>
      </c>
    </row>
    <row r="194" spans="1:7" ht="14.4" x14ac:dyDescent="0.3">
      <c r="A194" s="122">
        <v>40006</v>
      </c>
      <c r="B194" s="5" t="s">
        <v>346</v>
      </c>
      <c r="C194" s="5" t="s">
        <v>354</v>
      </c>
      <c r="D194" s="5" t="s">
        <v>355</v>
      </c>
      <c r="E194" s="5">
        <v>7</v>
      </c>
      <c r="F194" s="123">
        <v>225</v>
      </c>
      <c r="G194" s="123">
        <f t="shared" si="2"/>
        <v>1575</v>
      </c>
    </row>
    <row r="195" spans="1:7" ht="14.4" x14ac:dyDescent="0.3">
      <c r="A195" s="122">
        <v>40007</v>
      </c>
      <c r="B195" s="5" t="s">
        <v>347</v>
      </c>
      <c r="C195" s="5" t="s">
        <v>354</v>
      </c>
      <c r="D195" s="5" t="s">
        <v>355</v>
      </c>
      <c r="E195" s="5">
        <v>9</v>
      </c>
      <c r="F195" s="123">
        <v>225</v>
      </c>
      <c r="G195" s="123">
        <f t="shared" ref="G195:G258" si="3">E195*F195</f>
        <v>2025</v>
      </c>
    </row>
    <row r="196" spans="1:7" ht="14.4" x14ac:dyDescent="0.3">
      <c r="A196" s="122">
        <v>40008</v>
      </c>
      <c r="B196" s="5" t="s">
        <v>348</v>
      </c>
      <c r="C196" s="5" t="s">
        <v>350</v>
      </c>
      <c r="D196" s="5" t="s">
        <v>351</v>
      </c>
      <c r="E196" s="5">
        <v>5</v>
      </c>
      <c r="F196" s="123">
        <v>429</v>
      </c>
      <c r="G196" s="123">
        <f t="shared" si="3"/>
        <v>2145</v>
      </c>
    </row>
    <row r="197" spans="1:7" ht="14.4" x14ac:dyDescent="0.3">
      <c r="A197" s="122">
        <v>40009</v>
      </c>
      <c r="B197" s="5" t="s">
        <v>352</v>
      </c>
      <c r="C197" s="5" t="s">
        <v>343</v>
      </c>
      <c r="D197" s="5" t="s">
        <v>344</v>
      </c>
      <c r="E197" s="5">
        <v>6</v>
      </c>
      <c r="F197" s="123">
        <v>229</v>
      </c>
      <c r="G197" s="123">
        <f t="shared" si="3"/>
        <v>1374</v>
      </c>
    </row>
    <row r="198" spans="1:7" ht="14.4" x14ac:dyDescent="0.3">
      <c r="A198" s="122">
        <v>40010</v>
      </c>
      <c r="B198" s="5" t="s">
        <v>353</v>
      </c>
      <c r="C198" s="5" t="s">
        <v>350</v>
      </c>
      <c r="D198" s="5" t="s">
        <v>351</v>
      </c>
      <c r="E198" s="5">
        <v>3</v>
      </c>
      <c r="F198" s="123">
        <v>429</v>
      </c>
      <c r="G198" s="123">
        <f t="shared" si="3"/>
        <v>1287</v>
      </c>
    </row>
    <row r="199" spans="1:7" ht="14.4" x14ac:dyDescent="0.3">
      <c r="A199" s="122">
        <v>40011</v>
      </c>
      <c r="B199" s="5" t="s">
        <v>349</v>
      </c>
      <c r="C199" s="5" t="s">
        <v>350</v>
      </c>
      <c r="D199" s="5" t="s">
        <v>351</v>
      </c>
      <c r="E199" s="5">
        <v>2</v>
      </c>
      <c r="F199" s="123">
        <v>429</v>
      </c>
      <c r="G199" s="123">
        <f t="shared" si="3"/>
        <v>858</v>
      </c>
    </row>
    <row r="200" spans="1:7" ht="14.4" x14ac:dyDescent="0.3">
      <c r="A200" s="122">
        <v>40012</v>
      </c>
      <c r="B200" s="5" t="s">
        <v>339</v>
      </c>
      <c r="C200" s="5" t="s">
        <v>350</v>
      </c>
      <c r="D200" s="5" t="s">
        <v>351</v>
      </c>
      <c r="E200" s="5">
        <v>10</v>
      </c>
      <c r="F200" s="123">
        <v>350</v>
      </c>
      <c r="G200" s="123">
        <f t="shared" si="3"/>
        <v>3500</v>
      </c>
    </row>
    <row r="201" spans="1:7" ht="14.4" x14ac:dyDescent="0.3">
      <c r="A201" s="122">
        <v>40013</v>
      </c>
      <c r="B201" s="5" t="s">
        <v>342</v>
      </c>
      <c r="C201" s="5" t="s">
        <v>354</v>
      </c>
      <c r="D201" s="5" t="s">
        <v>355</v>
      </c>
      <c r="E201" s="5">
        <v>4</v>
      </c>
      <c r="F201" s="123">
        <v>225</v>
      </c>
      <c r="G201" s="123">
        <f t="shared" si="3"/>
        <v>900</v>
      </c>
    </row>
    <row r="202" spans="1:7" ht="14.4" x14ac:dyDescent="0.3">
      <c r="A202" s="122">
        <v>40014</v>
      </c>
      <c r="B202" s="5" t="s">
        <v>345</v>
      </c>
      <c r="C202" s="5" t="s">
        <v>343</v>
      </c>
      <c r="D202" s="5" t="s">
        <v>344</v>
      </c>
      <c r="E202" s="5">
        <v>1</v>
      </c>
      <c r="F202" s="123">
        <v>300</v>
      </c>
      <c r="G202" s="123">
        <f t="shared" si="3"/>
        <v>300</v>
      </c>
    </row>
    <row r="203" spans="1:7" ht="14.4" x14ac:dyDescent="0.3">
      <c r="A203" s="122">
        <v>40015</v>
      </c>
      <c r="B203" s="5" t="s">
        <v>346</v>
      </c>
      <c r="C203" s="5" t="s">
        <v>340</v>
      </c>
      <c r="D203" s="5" t="s">
        <v>341</v>
      </c>
      <c r="E203" s="5">
        <v>6</v>
      </c>
      <c r="F203" s="123">
        <v>325</v>
      </c>
      <c r="G203" s="123">
        <f t="shared" si="3"/>
        <v>1950</v>
      </c>
    </row>
    <row r="204" spans="1:7" ht="14.4" x14ac:dyDescent="0.3">
      <c r="A204" s="122">
        <v>40016</v>
      </c>
      <c r="B204" s="5" t="s">
        <v>347</v>
      </c>
      <c r="C204" s="5" t="s">
        <v>340</v>
      </c>
      <c r="D204" s="5" t="s">
        <v>341</v>
      </c>
      <c r="E204" s="5">
        <v>8</v>
      </c>
      <c r="F204" s="123">
        <v>299</v>
      </c>
      <c r="G204" s="123">
        <f t="shared" si="3"/>
        <v>2392</v>
      </c>
    </row>
    <row r="205" spans="1:7" ht="14.4" x14ac:dyDescent="0.3">
      <c r="A205" s="122">
        <v>40017</v>
      </c>
      <c r="B205" s="5" t="s">
        <v>348</v>
      </c>
      <c r="C205" s="5" t="s">
        <v>340</v>
      </c>
      <c r="D205" s="5" t="s">
        <v>341</v>
      </c>
      <c r="E205" s="5">
        <v>7</v>
      </c>
      <c r="F205" s="123">
        <v>450</v>
      </c>
      <c r="G205" s="123">
        <f t="shared" si="3"/>
        <v>3150</v>
      </c>
    </row>
    <row r="206" spans="1:7" ht="14.4" x14ac:dyDescent="0.3">
      <c r="A206" s="122">
        <v>40018</v>
      </c>
      <c r="B206" s="5" t="s">
        <v>349</v>
      </c>
      <c r="C206" s="5" t="s">
        <v>343</v>
      </c>
      <c r="D206" s="5" t="s">
        <v>344</v>
      </c>
      <c r="E206" s="5">
        <v>3</v>
      </c>
      <c r="F206" s="123">
        <v>599</v>
      </c>
      <c r="G206" s="123">
        <f t="shared" si="3"/>
        <v>1797</v>
      </c>
    </row>
    <row r="207" spans="1:7" ht="14.4" x14ac:dyDescent="0.3">
      <c r="A207" s="122">
        <v>40019</v>
      </c>
      <c r="B207" s="5" t="s">
        <v>352</v>
      </c>
      <c r="C207" s="5" t="s">
        <v>340</v>
      </c>
      <c r="D207" s="5" t="s">
        <v>341</v>
      </c>
      <c r="E207" s="5">
        <v>9</v>
      </c>
      <c r="F207" s="123">
        <v>450</v>
      </c>
      <c r="G207" s="123">
        <f t="shared" si="3"/>
        <v>4050</v>
      </c>
    </row>
    <row r="208" spans="1:7" ht="14.4" x14ac:dyDescent="0.3">
      <c r="A208" s="122">
        <v>40020</v>
      </c>
      <c r="B208" s="5" t="s">
        <v>353</v>
      </c>
      <c r="C208" s="5" t="s">
        <v>354</v>
      </c>
      <c r="D208" s="5" t="s">
        <v>355</v>
      </c>
      <c r="E208" s="5">
        <v>2</v>
      </c>
      <c r="F208" s="123">
        <v>225</v>
      </c>
      <c r="G208" s="123">
        <f t="shared" si="3"/>
        <v>450</v>
      </c>
    </row>
    <row r="209" spans="1:7" ht="14.4" x14ac:dyDescent="0.3">
      <c r="A209" s="122">
        <v>40021</v>
      </c>
      <c r="B209" s="5" t="s">
        <v>342</v>
      </c>
      <c r="C209" s="5" t="s">
        <v>340</v>
      </c>
      <c r="D209" s="5" t="s">
        <v>341</v>
      </c>
      <c r="E209" s="5">
        <v>6</v>
      </c>
      <c r="F209" s="123">
        <v>299</v>
      </c>
      <c r="G209" s="123">
        <f t="shared" si="3"/>
        <v>1794</v>
      </c>
    </row>
    <row r="210" spans="1:7" ht="14.4" x14ac:dyDescent="0.3">
      <c r="A210" s="122">
        <v>40022</v>
      </c>
      <c r="B210" s="5" t="s">
        <v>339</v>
      </c>
      <c r="C210" s="5" t="s">
        <v>350</v>
      </c>
      <c r="D210" s="5" t="s">
        <v>351</v>
      </c>
      <c r="E210" s="5">
        <v>9</v>
      </c>
      <c r="F210" s="123">
        <v>99</v>
      </c>
      <c r="G210" s="123">
        <f t="shared" si="3"/>
        <v>891</v>
      </c>
    </row>
    <row r="211" spans="1:7" ht="14.4" x14ac:dyDescent="0.3">
      <c r="A211" s="122">
        <v>40023</v>
      </c>
      <c r="B211" s="5" t="s">
        <v>345</v>
      </c>
      <c r="C211" s="5" t="s">
        <v>350</v>
      </c>
      <c r="D211" s="5" t="s">
        <v>351</v>
      </c>
      <c r="E211" s="5">
        <v>10</v>
      </c>
      <c r="F211" s="123">
        <v>99</v>
      </c>
      <c r="G211" s="123">
        <f t="shared" si="3"/>
        <v>990</v>
      </c>
    </row>
    <row r="212" spans="1:7" ht="14.4" x14ac:dyDescent="0.3">
      <c r="A212" s="122">
        <v>40024</v>
      </c>
      <c r="B212" s="5" t="s">
        <v>346</v>
      </c>
      <c r="C212" s="5" t="s">
        <v>343</v>
      </c>
      <c r="D212" s="5" t="s">
        <v>344</v>
      </c>
      <c r="E212" s="5">
        <v>2</v>
      </c>
      <c r="F212" s="123">
        <v>300</v>
      </c>
      <c r="G212" s="123">
        <f t="shared" si="3"/>
        <v>600</v>
      </c>
    </row>
    <row r="213" spans="1:7" ht="14.4" x14ac:dyDescent="0.3">
      <c r="A213" s="122">
        <v>40025</v>
      </c>
      <c r="B213" s="5" t="s">
        <v>347</v>
      </c>
      <c r="C213" s="5" t="s">
        <v>343</v>
      </c>
      <c r="D213" s="5" t="s">
        <v>344</v>
      </c>
      <c r="E213" s="5">
        <v>6</v>
      </c>
      <c r="F213" s="123">
        <v>599</v>
      </c>
      <c r="G213" s="123">
        <f t="shared" si="3"/>
        <v>3594</v>
      </c>
    </row>
    <row r="214" spans="1:7" ht="14.4" x14ac:dyDescent="0.3">
      <c r="A214" s="122">
        <v>40026</v>
      </c>
      <c r="B214" s="5" t="s">
        <v>348</v>
      </c>
      <c r="C214" s="5" t="s">
        <v>340</v>
      </c>
      <c r="D214" s="5" t="s">
        <v>341</v>
      </c>
      <c r="E214" s="5">
        <v>5</v>
      </c>
      <c r="F214" s="123">
        <v>299</v>
      </c>
      <c r="G214" s="123">
        <f t="shared" si="3"/>
        <v>1495</v>
      </c>
    </row>
    <row r="215" spans="1:7" ht="14.4" x14ac:dyDescent="0.3">
      <c r="A215" s="122">
        <v>40027</v>
      </c>
      <c r="B215" s="5" t="s">
        <v>352</v>
      </c>
      <c r="C215" s="5" t="s">
        <v>340</v>
      </c>
      <c r="D215" s="5" t="s">
        <v>341</v>
      </c>
      <c r="E215" s="5">
        <v>7</v>
      </c>
      <c r="F215" s="123">
        <v>299</v>
      </c>
      <c r="G215" s="123">
        <f t="shared" si="3"/>
        <v>2093</v>
      </c>
    </row>
    <row r="216" spans="1:7" ht="14.4" x14ac:dyDescent="0.3">
      <c r="A216" s="122">
        <v>40028</v>
      </c>
      <c r="B216" s="5" t="s">
        <v>353</v>
      </c>
      <c r="C216" s="5" t="s">
        <v>354</v>
      </c>
      <c r="D216" s="5" t="s">
        <v>355</v>
      </c>
      <c r="E216" s="5">
        <v>4</v>
      </c>
      <c r="F216" s="123">
        <v>225</v>
      </c>
      <c r="G216" s="123">
        <f t="shared" si="3"/>
        <v>900</v>
      </c>
    </row>
    <row r="217" spans="1:7" ht="14.4" x14ac:dyDescent="0.3">
      <c r="A217" s="122">
        <v>40029</v>
      </c>
      <c r="B217" s="5" t="s">
        <v>349</v>
      </c>
      <c r="C217" s="5" t="s">
        <v>354</v>
      </c>
      <c r="D217" s="5" t="s">
        <v>355</v>
      </c>
      <c r="E217" s="5">
        <v>2</v>
      </c>
      <c r="F217" s="123">
        <v>225</v>
      </c>
      <c r="G217" s="123">
        <f t="shared" si="3"/>
        <v>450</v>
      </c>
    </row>
    <row r="218" spans="1:7" ht="14.4" x14ac:dyDescent="0.3">
      <c r="A218" s="122">
        <v>40030</v>
      </c>
      <c r="B218" s="5" t="s">
        <v>339</v>
      </c>
      <c r="C218" s="5" t="s">
        <v>340</v>
      </c>
      <c r="D218" s="5" t="s">
        <v>341</v>
      </c>
      <c r="E218" s="5">
        <v>9</v>
      </c>
      <c r="F218" s="123">
        <v>400</v>
      </c>
      <c r="G218" s="123">
        <f t="shared" si="3"/>
        <v>3600</v>
      </c>
    </row>
    <row r="219" spans="1:7" ht="14.4" x14ac:dyDescent="0.3">
      <c r="A219" s="122">
        <v>40031</v>
      </c>
      <c r="B219" s="5" t="s">
        <v>342</v>
      </c>
      <c r="C219" s="5" t="s">
        <v>343</v>
      </c>
      <c r="D219" s="5" t="s">
        <v>344</v>
      </c>
      <c r="E219" s="5">
        <v>9</v>
      </c>
      <c r="F219" s="123">
        <v>400</v>
      </c>
      <c r="G219" s="123">
        <f t="shared" si="3"/>
        <v>3600</v>
      </c>
    </row>
    <row r="220" spans="1:7" ht="14.4" x14ac:dyDescent="0.3">
      <c r="A220" s="122">
        <v>40032</v>
      </c>
      <c r="B220" s="5" t="s">
        <v>345</v>
      </c>
      <c r="C220" s="5" t="s">
        <v>343</v>
      </c>
      <c r="D220" s="5" t="s">
        <v>344</v>
      </c>
      <c r="E220" s="5">
        <v>7</v>
      </c>
      <c r="F220" s="123">
        <v>600</v>
      </c>
      <c r="G220" s="123">
        <f t="shared" si="3"/>
        <v>4200</v>
      </c>
    </row>
    <row r="221" spans="1:7" ht="14.4" x14ac:dyDescent="0.3">
      <c r="A221" s="122">
        <v>40033</v>
      </c>
      <c r="B221" s="5" t="s">
        <v>346</v>
      </c>
      <c r="C221" s="5" t="s">
        <v>350</v>
      </c>
      <c r="D221" s="5" t="s">
        <v>356</v>
      </c>
      <c r="E221" s="5">
        <v>1</v>
      </c>
      <c r="F221" s="123">
        <v>795</v>
      </c>
      <c r="G221" s="123">
        <f t="shared" si="3"/>
        <v>795</v>
      </c>
    </row>
    <row r="222" spans="1:7" ht="14.4" x14ac:dyDescent="0.3">
      <c r="A222" s="122">
        <v>40034</v>
      </c>
      <c r="B222" s="5" t="s">
        <v>347</v>
      </c>
      <c r="C222" s="5" t="s">
        <v>343</v>
      </c>
      <c r="D222" s="5" t="s">
        <v>344</v>
      </c>
      <c r="E222" s="5">
        <v>1</v>
      </c>
      <c r="F222" s="123">
        <v>229</v>
      </c>
      <c r="G222" s="123">
        <f t="shared" si="3"/>
        <v>229</v>
      </c>
    </row>
    <row r="223" spans="1:7" ht="14.4" x14ac:dyDescent="0.3">
      <c r="A223" s="122">
        <v>40035</v>
      </c>
      <c r="B223" s="5" t="s">
        <v>348</v>
      </c>
      <c r="C223" s="5" t="s">
        <v>350</v>
      </c>
      <c r="D223" s="5" t="s">
        <v>351</v>
      </c>
      <c r="E223" s="5">
        <v>1</v>
      </c>
      <c r="F223" s="123">
        <v>99</v>
      </c>
      <c r="G223" s="123">
        <f t="shared" si="3"/>
        <v>99</v>
      </c>
    </row>
    <row r="224" spans="1:7" ht="14.4" x14ac:dyDescent="0.3">
      <c r="A224" s="122">
        <v>40036</v>
      </c>
      <c r="B224" s="5" t="s">
        <v>349</v>
      </c>
      <c r="C224" s="5" t="s">
        <v>343</v>
      </c>
      <c r="D224" s="5" t="s">
        <v>344</v>
      </c>
      <c r="E224" s="5">
        <v>5</v>
      </c>
      <c r="F224" s="123">
        <v>400</v>
      </c>
      <c r="G224" s="123">
        <f t="shared" si="3"/>
        <v>2000</v>
      </c>
    </row>
    <row r="225" spans="1:7" ht="14.4" x14ac:dyDescent="0.3">
      <c r="A225" s="122">
        <v>40037</v>
      </c>
      <c r="B225" s="5" t="s">
        <v>352</v>
      </c>
      <c r="C225" s="5" t="s">
        <v>340</v>
      </c>
      <c r="D225" s="5" t="s">
        <v>341</v>
      </c>
      <c r="E225" s="5">
        <v>4</v>
      </c>
      <c r="F225" s="123">
        <v>325</v>
      </c>
      <c r="G225" s="123">
        <f t="shared" si="3"/>
        <v>1300</v>
      </c>
    </row>
    <row r="226" spans="1:7" ht="14.4" x14ac:dyDescent="0.3">
      <c r="A226" s="122">
        <v>40038</v>
      </c>
      <c r="B226" s="5" t="s">
        <v>353</v>
      </c>
      <c r="C226" s="5" t="s">
        <v>343</v>
      </c>
      <c r="D226" s="5" t="s">
        <v>344</v>
      </c>
      <c r="E226" s="5">
        <v>9</v>
      </c>
      <c r="F226" s="123">
        <v>229</v>
      </c>
      <c r="G226" s="123">
        <f t="shared" si="3"/>
        <v>2061</v>
      </c>
    </row>
    <row r="227" spans="1:7" ht="14.4" x14ac:dyDescent="0.3">
      <c r="A227" s="122">
        <v>40039</v>
      </c>
      <c r="B227" s="5" t="s">
        <v>342</v>
      </c>
      <c r="C227" s="5" t="s">
        <v>350</v>
      </c>
      <c r="D227" s="5" t="s">
        <v>356</v>
      </c>
      <c r="E227" s="5">
        <v>9</v>
      </c>
      <c r="F227" s="123">
        <v>150</v>
      </c>
      <c r="G227" s="123">
        <f t="shared" si="3"/>
        <v>1350</v>
      </c>
    </row>
    <row r="228" spans="1:7" ht="14.4" x14ac:dyDescent="0.3">
      <c r="A228" s="122">
        <v>40040</v>
      </c>
      <c r="B228" s="5" t="s">
        <v>339</v>
      </c>
      <c r="C228" s="5" t="s">
        <v>343</v>
      </c>
      <c r="D228" s="5" t="s">
        <v>344</v>
      </c>
      <c r="E228" s="5">
        <v>7</v>
      </c>
      <c r="F228" s="123">
        <v>600</v>
      </c>
      <c r="G228" s="123">
        <f t="shared" si="3"/>
        <v>4200</v>
      </c>
    </row>
    <row r="229" spans="1:7" ht="14.4" x14ac:dyDescent="0.3">
      <c r="A229" s="122">
        <v>40041</v>
      </c>
      <c r="B229" s="5" t="s">
        <v>345</v>
      </c>
      <c r="C229" s="5" t="s">
        <v>350</v>
      </c>
      <c r="D229" s="5" t="s">
        <v>351</v>
      </c>
      <c r="E229" s="5">
        <v>1</v>
      </c>
      <c r="F229" s="123">
        <v>350</v>
      </c>
      <c r="G229" s="123">
        <f t="shared" si="3"/>
        <v>350</v>
      </c>
    </row>
    <row r="230" spans="1:7" ht="14.4" x14ac:dyDescent="0.3">
      <c r="A230" s="122">
        <v>40042</v>
      </c>
      <c r="B230" s="5" t="s">
        <v>346</v>
      </c>
      <c r="C230" s="5" t="s">
        <v>340</v>
      </c>
      <c r="D230" s="5" t="s">
        <v>341</v>
      </c>
      <c r="E230" s="5">
        <v>4</v>
      </c>
      <c r="F230" s="123">
        <v>400</v>
      </c>
      <c r="G230" s="123">
        <f t="shared" si="3"/>
        <v>1600</v>
      </c>
    </row>
    <row r="231" spans="1:7" ht="14.4" x14ac:dyDescent="0.3">
      <c r="A231" s="122">
        <v>40043</v>
      </c>
      <c r="B231" s="5" t="s">
        <v>347</v>
      </c>
      <c r="C231" s="5" t="s">
        <v>340</v>
      </c>
      <c r="D231" s="5" t="s">
        <v>341</v>
      </c>
      <c r="E231" s="5">
        <v>3</v>
      </c>
      <c r="F231" s="123">
        <v>299</v>
      </c>
      <c r="G231" s="123">
        <f t="shared" si="3"/>
        <v>897</v>
      </c>
    </row>
    <row r="232" spans="1:7" ht="14.4" x14ac:dyDescent="0.3">
      <c r="A232" s="122">
        <v>40044</v>
      </c>
      <c r="B232" s="5" t="s">
        <v>348</v>
      </c>
      <c r="C232" s="5" t="s">
        <v>350</v>
      </c>
      <c r="D232" s="5" t="s">
        <v>351</v>
      </c>
      <c r="E232" s="5">
        <v>3</v>
      </c>
      <c r="F232" s="123">
        <v>429</v>
      </c>
      <c r="G232" s="123">
        <f t="shared" si="3"/>
        <v>1287</v>
      </c>
    </row>
    <row r="233" spans="1:7" ht="14.4" x14ac:dyDescent="0.3">
      <c r="A233" s="122">
        <v>40045</v>
      </c>
      <c r="B233" s="5" t="s">
        <v>352</v>
      </c>
      <c r="C233" s="5" t="s">
        <v>340</v>
      </c>
      <c r="D233" s="5" t="s">
        <v>341</v>
      </c>
      <c r="E233" s="5">
        <v>2</v>
      </c>
      <c r="F233" s="123">
        <v>299</v>
      </c>
      <c r="G233" s="123">
        <f t="shared" si="3"/>
        <v>598</v>
      </c>
    </row>
    <row r="234" spans="1:7" ht="14.4" x14ac:dyDescent="0.3">
      <c r="A234" s="122">
        <v>40046</v>
      </c>
      <c r="B234" s="5" t="s">
        <v>353</v>
      </c>
      <c r="C234" s="5" t="s">
        <v>340</v>
      </c>
      <c r="D234" s="5" t="s">
        <v>341</v>
      </c>
      <c r="E234" s="5">
        <v>10</v>
      </c>
      <c r="F234" s="123">
        <v>450</v>
      </c>
      <c r="G234" s="123">
        <f t="shared" si="3"/>
        <v>4500</v>
      </c>
    </row>
    <row r="235" spans="1:7" ht="14.4" x14ac:dyDescent="0.3">
      <c r="A235" s="122">
        <v>40047</v>
      </c>
      <c r="B235" s="5" t="s">
        <v>349</v>
      </c>
      <c r="C235" s="5" t="s">
        <v>340</v>
      </c>
      <c r="D235" s="5" t="s">
        <v>341</v>
      </c>
      <c r="E235" s="5">
        <v>10</v>
      </c>
      <c r="F235" s="123">
        <v>400</v>
      </c>
      <c r="G235" s="123">
        <f t="shared" si="3"/>
        <v>4000</v>
      </c>
    </row>
    <row r="236" spans="1:7" ht="14.4" x14ac:dyDescent="0.3">
      <c r="A236" s="122">
        <v>40048</v>
      </c>
      <c r="B236" s="5" t="s">
        <v>339</v>
      </c>
      <c r="C236" s="5" t="s">
        <v>343</v>
      </c>
      <c r="D236" s="5" t="s">
        <v>344</v>
      </c>
      <c r="E236" s="5">
        <v>5</v>
      </c>
      <c r="F236" s="123">
        <v>400</v>
      </c>
      <c r="G236" s="123">
        <f t="shared" si="3"/>
        <v>2000</v>
      </c>
    </row>
    <row r="237" spans="1:7" ht="14.4" x14ac:dyDescent="0.3">
      <c r="A237" s="122">
        <v>40049</v>
      </c>
      <c r="B237" s="5" t="s">
        <v>342</v>
      </c>
      <c r="C237" s="5" t="s">
        <v>343</v>
      </c>
      <c r="D237" s="5" t="s">
        <v>344</v>
      </c>
      <c r="E237" s="5">
        <v>6</v>
      </c>
      <c r="F237" s="123">
        <v>229</v>
      </c>
      <c r="G237" s="123">
        <f t="shared" si="3"/>
        <v>1374</v>
      </c>
    </row>
    <row r="238" spans="1:7" ht="14.4" x14ac:dyDescent="0.3">
      <c r="A238" s="122">
        <v>40050</v>
      </c>
      <c r="B238" s="5" t="s">
        <v>345</v>
      </c>
      <c r="C238" s="5" t="s">
        <v>350</v>
      </c>
      <c r="D238" s="5" t="s">
        <v>351</v>
      </c>
      <c r="E238" s="5">
        <v>9</v>
      </c>
      <c r="F238" s="123">
        <v>350</v>
      </c>
      <c r="G238" s="123">
        <f t="shared" si="3"/>
        <v>3150</v>
      </c>
    </row>
    <row r="239" spans="1:7" ht="14.4" x14ac:dyDescent="0.3">
      <c r="A239" s="122">
        <v>40051</v>
      </c>
      <c r="B239" s="5" t="s">
        <v>346</v>
      </c>
      <c r="C239" s="5" t="s">
        <v>340</v>
      </c>
      <c r="D239" s="5" t="s">
        <v>341</v>
      </c>
      <c r="E239" s="5">
        <v>9</v>
      </c>
      <c r="F239" s="123">
        <v>299</v>
      </c>
      <c r="G239" s="123">
        <f t="shared" si="3"/>
        <v>2691</v>
      </c>
    </row>
    <row r="240" spans="1:7" ht="14.4" x14ac:dyDescent="0.3">
      <c r="A240" s="122">
        <v>40052</v>
      </c>
      <c r="B240" s="5" t="s">
        <v>347</v>
      </c>
      <c r="C240" s="5" t="s">
        <v>343</v>
      </c>
      <c r="D240" s="5" t="s">
        <v>344</v>
      </c>
      <c r="E240" s="5">
        <v>8</v>
      </c>
      <c r="F240" s="123">
        <v>599</v>
      </c>
      <c r="G240" s="123">
        <f t="shared" si="3"/>
        <v>4792</v>
      </c>
    </row>
    <row r="241" spans="1:7" ht="14.4" x14ac:dyDescent="0.3">
      <c r="A241" s="122">
        <v>40053</v>
      </c>
      <c r="B241" s="5" t="s">
        <v>348</v>
      </c>
      <c r="C241" s="5" t="s">
        <v>340</v>
      </c>
      <c r="D241" s="5" t="s">
        <v>341</v>
      </c>
      <c r="E241" s="5">
        <v>9</v>
      </c>
      <c r="F241" s="123">
        <v>169</v>
      </c>
      <c r="G241" s="123">
        <f t="shared" si="3"/>
        <v>1521</v>
      </c>
    </row>
    <row r="242" spans="1:7" ht="14.4" x14ac:dyDescent="0.3">
      <c r="A242" s="122">
        <v>40054</v>
      </c>
      <c r="B242" s="5" t="s">
        <v>349</v>
      </c>
      <c r="C242" s="5" t="s">
        <v>350</v>
      </c>
      <c r="D242" s="5" t="s">
        <v>351</v>
      </c>
      <c r="E242" s="5">
        <v>10</v>
      </c>
      <c r="F242" s="123">
        <v>350</v>
      </c>
      <c r="G242" s="123">
        <f t="shared" si="3"/>
        <v>3500</v>
      </c>
    </row>
    <row r="243" spans="1:7" ht="14.4" x14ac:dyDescent="0.3">
      <c r="A243" s="122">
        <v>40055</v>
      </c>
      <c r="B243" s="5" t="s">
        <v>352</v>
      </c>
      <c r="C243" s="5" t="s">
        <v>354</v>
      </c>
      <c r="D243" s="5" t="s">
        <v>355</v>
      </c>
      <c r="E243" s="5">
        <v>4</v>
      </c>
      <c r="F243" s="123">
        <v>225</v>
      </c>
      <c r="G243" s="123">
        <f t="shared" si="3"/>
        <v>900</v>
      </c>
    </row>
    <row r="244" spans="1:7" ht="14.4" x14ac:dyDescent="0.3">
      <c r="A244" s="122">
        <v>40056</v>
      </c>
      <c r="B244" s="5" t="s">
        <v>353</v>
      </c>
      <c r="C244" s="5" t="s">
        <v>340</v>
      </c>
      <c r="D244" s="5" t="s">
        <v>341</v>
      </c>
      <c r="E244" s="5">
        <v>6</v>
      </c>
      <c r="F244" s="123">
        <v>299</v>
      </c>
      <c r="G244" s="123">
        <f t="shared" si="3"/>
        <v>1794</v>
      </c>
    </row>
    <row r="245" spans="1:7" ht="14.4" x14ac:dyDescent="0.3">
      <c r="A245" s="122">
        <v>40057</v>
      </c>
      <c r="B245" s="5" t="s">
        <v>342</v>
      </c>
      <c r="C245" s="5" t="s">
        <v>343</v>
      </c>
      <c r="D245" s="5" t="s">
        <v>344</v>
      </c>
      <c r="E245" s="5">
        <v>9</v>
      </c>
      <c r="F245" s="123">
        <v>400</v>
      </c>
      <c r="G245" s="123">
        <f t="shared" si="3"/>
        <v>3600</v>
      </c>
    </row>
    <row r="246" spans="1:7" ht="14.4" x14ac:dyDescent="0.3">
      <c r="A246" s="122">
        <v>40058</v>
      </c>
      <c r="B246" s="5" t="s">
        <v>339</v>
      </c>
      <c r="C246" s="5" t="s">
        <v>350</v>
      </c>
      <c r="D246" s="5" t="s">
        <v>351</v>
      </c>
      <c r="E246" s="5">
        <v>7</v>
      </c>
      <c r="F246" s="123">
        <v>99</v>
      </c>
      <c r="G246" s="123">
        <f t="shared" si="3"/>
        <v>693</v>
      </c>
    </row>
    <row r="247" spans="1:7" ht="14.4" x14ac:dyDescent="0.3">
      <c r="A247" s="122">
        <v>40059</v>
      </c>
      <c r="B247" s="5" t="s">
        <v>345</v>
      </c>
      <c r="C247" s="5" t="s">
        <v>340</v>
      </c>
      <c r="D247" s="5" t="s">
        <v>341</v>
      </c>
      <c r="E247" s="5">
        <v>6</v>
      </c>
      <c r="F247" s="123">
        <v>299</v>
      </c>
      <c r="G247" s="123">
        <f t="shared" si="3"/>
        <v>1794</v>
      </c>
    </row>
    <row r="248" spans="1:7" ht="14.4" x14ac:dyDescent="0.3">
      <c r="A248" s="122">
        <v>40060</v>
      </c>
      <c r="B248" s="5" t="s">
        <v>346</v>
      </c>
      <c r="C248" s="5" t="s">
        <v>340</v>
      </c>
      <c r="D248" s="5" t="s">
        <v>341</v>
      </c>
      <c r="E248" s="5">
        <v>7</v>
      </c>
      <c r="F248" s="123">
        <v>169</v>
      </c>
      <c r="G248" s="123">
        <f t="shared" si="3"/>
        <v>1183</v>
      </c>
    </row>
    <row r="249" spans="1:7" ht="14.4" x14ac:dyDescent="0.3">
      <c r="A249" s="122">
        <v>40061</v>
      </c>
      <c r="B249" s="5" t="s">
        <v>347</v>
      </c>
      <c r="C249" s="5" t="s">
        <v>340</v>
      </c>
      <c r="D249" s="5" t="s">
        <v>341</v>
      </c>
      <c r="E249" s="5">
        <v>5</v>
      </c>
      <c r="F249" s="123">
        <v>169</v>
      </c>
      <c r="G249" s="123">
        <f t="shared" si="3"/>
        <v>845</v>
      </c>
    </row>
    <row r="250" spans="1:7" ht="14.4" x14ac:dyDescent="0.3">
      <c r="A250" s="122">
        <v>40062</v>
      </c>
      <c r="B250" s="5" t="s">
        <v>348</v>
      </c>
      <c r="C250" s="5" t="s">
        <v>340</v>
      </c>
      <c r="D250" s="5" t="s">
        <v>341</v>
      </c>
      <c r="E250" s="5">
        <v>3</v>
      </c>
      <c r="F250" s="123">
        <v>299</v>
      </c>
      <c r="G250" s="123">
        <f t="shared" si="3"/>
        <v>897</v>
      </c>
    </row>
    <row r="251" spans="1:7" ht="14.4" x14ac:dyDescent="0.3">
      <c r="A251" s="122">
        <v>40063</v>
      </c>
      <c r="B251" s="5" t="s">
        <v>352</v>
      </c>
      <c r="C251" s="5" t="s">
        <v>354</v>
      </c>
      <c r="D251" s="5" t="s">
        <v>355</v>
      </c>
      <c r="E251" s="5">
        <v>7</v>
      </c>
      <c r="F251" s="123">
        <v>225</v>
      </c>
      <c r="G251" s="123">
        <f t="shared" si="3"/>
        <v>1575</v>
      </c>
    </row>
    <row r="252" spans="1:7" ht="14.4" x14ac:dyDescent="0.3">
      <c r="A252" s="122">
        <v>40064</v>
      </c>
      <c r="B252" s="5" t="s">
        <v>353</v>
      </c>
      <c r="C252" s="5" t="s">
        <v>350</v>
      </c>
      <c r="D252" s="5" t="s">
        <v>351</v>
      </c>
      <c r="E252" s="5">
        <v>7</v>
      </c>
      <c r="F252" s="123">
        <v>350</v>
      </c>
      <c r="G252" s="123">
        <f t="shared" si="3"/>
        <v>2450</v>
      </c>
    </row>
    <row r="253" spans="1:7" ht="14.4" x14ac:dyDescent="0.3">
      <c r="A253" s="122">
        <v>40065</v>
      </c>
      <c r="B253" s="5" t="s">
        <v>349</v>
      </c>
      <c r="C253" s="5" t="s">
        <v>340</v>
      </c>
      <c r="D253" s="5" t="s">
        <v>341</v>
      </c>
      <c r="E253" s="5">
        <v>3</v>
      </c>
      <c r="F253" s="123">
        <v>325</v>
      </c>
      <c r="G253" s="123">
        <f t="shared" si="3"/>
        <v>975</v>
      </c>
    </row>
    <row r="254" spans="1:7" ht="14.4" x14ac:dyDescent="0.3">
      <c r="A254" s="122">
        <v>40066</v>
      </c>
      <c r="B254" s="5" t="s">
        <v>339</v>
      </c>
      <c r="C254" s="5" t="s">
        <v>343</v>
      </c>
      <c r="D254" s="5" t="s">
        <v>344</v>
      </c>
      <c r="E254" s="5">
        <v>2</v>
      </c>
      <c r="F254" s="123">
        <v>599</v>
      </c>
      <c r="G254" s="123">
        <f t="shared" si="3"/>
        <v>1198</v>
      </c>
    </row>
    <row r="255" spans="1:7" ht="14.4" x14ac:dyDescent="0.3">
      <c r="A255" s="122">
        <v>40067</v>
      </c>
      <c r="B255" s="5" t="s">
        <v>342</v>
      </c>
      <c r="C255" s="5" t="s">
        <v>340</v>
      </c>
      <c r="D255" s="5" t="s">
        <v>341</v>
      </c>
      <c r="E255" s="5">
        <v>6</v>
      </c>
      <c r="F255" s="123">
        <v>450</v>
      </c>
      <c r="G255" s="123">
        <f t="shared" si="3"/>
        <v>2700</v>
      </c>
    </row>
    <row r="256" spans="1:7" ht="14.4" x14ac:dyDescent="0.3">
      <c r="A256" s="122">
        <v>40068</v>
      </c>
      <c r="B256" s="5" t="s">
        <v>345</v>
      </c>
      <c r="C256" s="5" t="s">
        <v>340</v>
      </c>
      <c r="D256" s="5" t="s">
        <v>341</v>
      </c>
      <c r="E256" s="5">
        <v>7</v>
      </c>
      <c r="F256" s="123">
        <v>450</v>
      </c>
      <c r="G256" s="123">
        <f t="shared" si="3"/>
        <v>3150</v>
      </c>
    </row>
    <row r="257" spans="1:7" ht="14.4" x14ac:dyDescent="0.3">
      <c r="A257" s="122">
        <v>40069</v>
      </c>
      <c r="B257" s="5" t="s">
        <v>346</v>
      </c>
      <c r="C257" s="5" t="s">
        <v>343</v>
      </c>
      <c r="D257" s="5" t="s">
        <v>344</v>
      </c>
      <c r="E257" s="5">
        <v>5</v>
      </c>
      <c r="F257" s="123">
        <v>229</v>
      </c>
      <c r="G257" s="123">
        <f t="shared" si="3"/>
        <v>1145</v>
      </c>
    </row>
    <row r="258" spans="1:7" ht="14.4" x14ac:dyDescent="0.3">
      <c r="A258" s="122">
        <v>40070</v>
      </c>
      <c r="B258" s="5" t="s">
        <v>347</v>
      </c>
      <c r="C258" s="5" t="s">
        <v>343</v>
      </c>
      <c r="D258" s="5" t="s">
        <v>344</v>
      </c>
      <c r="E258" s="5">
        <v>7</v>
      </c>
      <c r="F258" s="123">
        <v>300</v>
      </c>
      <c r="G258" s="123">
        <f t="shared" si="3"/>
        <v>2100</v>
      </c>
    </row>
    <row r="259" spans="1:7" ht="14.4" x14ac:dyDescent="0.3">
      <c r="A259" s="122">
        <v>40071</v>
      </c>
      <c r="B259" s="5" t="s">
        <v>348</v>
      </c>
      <c r="C259" s="5" t="s">
        <v>343</v>
      </c>
      <c r="D259" s="5" t="s">
        <v>344</v>
      </c>
      <c r="E259" s="5">
        <v>2</v>
      </c>
      <c r="F259" s="123">
        <v>300</v>
      </c>
      <c r="G259" s="123">
        <f t="shared" ref="G259:G322" si="4">E259*F259</f>
        <v>600</v>
      </c>
    </row>
    <row r="260" spans="1:7" ht="14.4" x14ac:dyDescent="0.3">
      <c r="A260" s="122">
        <v>40072</v>
      </c>
      <c r="B260" s="5" t="s">
        <v>349</v>
      </c>
      <c r="C260" s="5" t="s">
        <v>350</v>
      </c>
      <c r="D260" s="5" t="s">
        <v>351</v>
      </c>
      <c r="E260" s="5">
        <v>5</v>
      </c>
      <c r="F260" s="123">
        <v>99</v>
      </c>
      <c r="G260" s="123">
        <f t="shared" si="4"/>
        <v>495</v>
      </c>
    </row>
    <row r="261" spans="1:7" ht="14.4" x14ac:dyDescent="0.3">
      <c r="A261" s="122">
        <v>40073</v>
      </c>
      <c r="B261" s="5" t="s">
        <v>352</v>
      </c>
      <c r="C261" s="5" t="s">
        <v>354</v>
      </c>
      <c r="D261" s="5" t="s">
        <v>355</v>
      </c>
      <c r="E261" s="5">
        <v>8</v>
      </c>
      <c r="F261" s="123">
        <v>225</v>
      </c>
      <c r="G261" s="123">
        <f t="shared" si="4"/>
        <v>1800</v>
      </c>
    </row>
    <row r="262" spans="1:7" ht="14.4" x14ac:dyDescent="0.3">
      <c r="A262" s="122">
        <v>40074</v>
      </c>
      <c r="B262" s="5" t="s">
        <v>353</v>
      </c>
      <c r="C262" s="5" t="s">
        <v>343</v>
      </c>
      <c r="D262" s="5" t="s">
        <v>344</v>
      </c>
      <c r="E262" s="5">
        <v>6</v>
      </c>
      <c r="F262" s="123">
        <v>600</v>
      </c>
      <c r="G262" s="123">
        <f t="shared" si="4"/>
        <v>3600</v>
      </c>
    </row>
    <row r="263" spans="1:7" ht="14.4" x14ac:dyDescent="0.3">
      <c r="A263" s="122">
        <v>40075</v>
      </c>
      <c r="B263" s="5" t="s">
        <v>342</v>
      </c>
      <c r="C263" s="5" t="s">
        <v>343</v>
      </c>
      <c r="D263" s="5" t="s">
        <v>344</v>
      </c>
      <c r="E263" s="5">
        <v>10</v>
      </c>
      <c r="F263" s="123">
        <v>300</v>
      </c>
      <c r="G263" s="123">
        <f t="shared" si="4"/>
        <v>3000</v>
      </c>
    </row>
    <row r="264" spans="1:7" ht="14.4" x14ac:dyDescent="0.3">
      <c r="A264" s="122">
        <v>40076</v>
      </c>
      <c r="B264" s="5" t="s">
        <v>339</v>
      </c>
      <c r="C264" s="5" t="s">
        <v>343</v>
      </c>
      <c r="D264" s="5" t="s">
        <v>344</v>
      </c>
      <c r="E264" s="5">
        <v>8</v>
      </c>
      <c r="F264" s="123">
        <v>600</v>
      </c>
      <c r="G264" s="123">
        <f t="shared" si="4"/>
        <v>4800</v>
      </c>
    </row>
    <row r="265" spans="1:7" ht="14.4" x14ac:dyDescent="0.3">
      <c r="A265" s="122">
        <v>40077</v>
      </c>
      <c r="B265" s="5" t="s">
        <v>345</v>
      </c>
      <c r="C265" s="5" t="s">
        <v>350</v>
      </c>
      <c r="D265" s="5" t="s">
        <v>356</v>
      </c>
      <c r="E265" s="5">
        <v>7</v>
      </c>
      <c r="F265" s="123">
        <v>795</v>
      </c>
      <c r="G265" s="123">
        <f t="shared" si="4"/>
        <v>5565</v>
      </c>
    </row>
    <row r="266" spans="1:7" ht="14.4" x14ac:dyDescent="0.3">
      <c r="A266" s="122">
        <v>40078</v>
      </c>
      <c r="B266" s="5" t="s">
        <v>346</v>
      </c>
      <c r="C266" s="5" t="s">
        <v>354</v>
      </c>
      <c r="D266" s="5" t="s">
        <v>355</v>
      </c>
      <c r="E266" s="5">
        <v>2</v>
      </c>
      <c r="F266" s="123">
        <v>225</v>
      </c>
      <c r="G266" s="123">
        <f t="shared" si="4"/>
        <v>450</v>
      </c>
    </row>
    <row r="267" spans="1:7" ht="14.4" x14ac:dyDescent="0.3">
      <c r="A267" s="122">
        <v>40079</v>
      </c>
      <c r="B267" s="5" t="s">
        <v>347</v>
      </c>
      <c r="C267" s="5" t="s">
        <v>350</v>
      </c>
      <c r="D267" s="5" t="s">
        <v>351</v>
      </c>
      <c r="E267" s="5">
        <v>8</v>
      </c>
      <c r="F267" s="123">
        <v>429</v>
      </c>
      <c r="G267" s="123">
        <f t="shared" si="4"/>
        <v>3432</v>
      </c>
    </row>
    <row r="268" spans="1:7" ht="14.4" x14ac:dyDescent="0.3">
      <c r="A268" s="122">
        <v>40080</v>
      </c>
      <c r="B268" s="5" t="s">
        <v>348</v>
      </c>
      <c r="C268" s="5" t="s">
        <v>343</v>
      </c>
      <c r="D268" s="5" t="s">
        <v>344</v>
      </c>
      <c r="E268" s="5">
        <v>3</v>
      </c>
      <c r="F268" s="123">
        <v>229</v>
      </c>
      <c r="G268" s="123">
        <f t="shared" si="4"/>
        <v>687</v>
      </c>
    </row>
    <row r="269" spans="1:7" ht="14.4" x14ac:dyDescent="0.3">
      <c r="A269" s="122">
        <v>40081</v>
      </c>
      <c r="B269" s="5" t="s">
        <v>352</v>
      </c>
      <c r="C269" s="5" t="s">
        <v>354</v>
      </c>
      <c r="D269" s="5" t="s">
        <v>355</v>
      </c>
      <c r="E269" s="5">
        <v>5</v>
      </c>
      <c r="F269" s="123">
        <v>225</v>
      </c>
      <c r="G269" s="123">
        <f t="shared" si="4"/>
        <v>1125</v>
      </c>
    </row>
    <row r="270" spans="1:7" ht="14.4" x14ac:dyDescent="0.3">
      <c r="A270" s="122">
        <v>40082</v>
      </c>
      <c r="B270" s="5" t="s">
        <v>353</v>
      </c>
      <c r="C270" s="5" t="s">
        <v>350</v>
      </c>
      <c r="D270" s="5" t="s">
        <v>351</v>
      </c>
      <c r="E270" s="5">
        <v>5</v>
      </c>
      <c r="F270" s="123">
        <v>429</v>
      </c>
      <c r="G270" s="123">
        <f t="shared" si="4"/>
        <v>2145</v>
      </c>
    </row>
    <row r="271" spans="1:7" ht="14.4" x14ac:dyDescent="0.3">
      <c r="A271" s="122">
        <v>40083</v>
      </c>
      <c r="B271" s="5" t="s">
        <v>349</v>
      </c>
      <c r="C271" s="5" t="s">
        <v>350</v>
      </c>
      <c r="D271" s="5" t="s">
        <v>351</v>
      </c>
      <c r="E271" s="5">
        <v>2</v>
      </c>
      <c r="F271" s="123">
        <v>350</v>
      </c>
      <c r="G271" s="123">
        <f t="shared" si="4"/>
        <v>700</v>
      </c>
    </row>
    <row r="272" spans="1:7" ht="14.4" x14ac:dyDescent="0.3">
      <c r="A272" s="122">
        <v>40084</v>
      </c>
      <c r="B272" s="5" t="s">
        <v>339</v>
      </c>
      <c r="C272" s="5" t="s">
        <v>343</v>
      </c>
      <c r="D272" s="5" t="s">
        <v>344</v>
      </c>
      <c r="E272" s="5">
        <v>4</v>
      </c>
      <c r="F272" s="123">
        <v>229</v>
      </c>
      <c r="G272" s="123">
        <f t="shared" si="4"/>
        <v>916</v>
      </c>
    </row>
    <row r="273" spans="1:7" ht="14.4" x14ac:dyDescent="0.3">
      <c r="A273" s="122">
        <v>40085</v>
      </c>
      <c r="B273" s="5" t="s">
        <v>342</v>
      </c>
      <c r="C273" s="5" t="s">
        <v>340</v>
      </c>
      <c r="D273" s="5" t="s">
        <v>341</v>
      </c>
      <c r="E273" s="5">
        <v>2</v>
      </c>
      <c r="F273" s="123">
        <v>400</v>
      </c>
      <c r="G273" s="123">
        <f t="shared" si="4"/>
        <v>800</v>
      </c>
    </row>
    <row r="274" spans="1:7" ht="14.4" x14ac:dyDescent="0.3">
      <c r="A274" s="122">
        <v>40086</v>
      </c>
      <c r="B274" s="5" t="s">
        <v>345</v>
      </c>
      <c r="C274" s="5" t="s">
        <v>354</v>
      </c>
      <c r="D274" s="5" t="s">
        <v>355</v>
      </c>
      <c r="E274" s="5">
        <v>8</v>
      </c>
      <c r="F274" s="123">
        <v>225</v>
      </c>
      <c r="G274" s="123">
        <f t="shared" si="4"/>
        <v>1800</v>
      </c>
    </row>
    <row r="275" spans="1:7" ht="14.4" x14ac:dyDescent="0.3">
      <c r="A275" s="122">
        <v>40087</v>
      </c>
      <c r="B275" s="5" t="s">
        <v>346</v>
      </c>
      <c r="C275" s="5" t="s">
        <v>350</v>
      </c>
      <c r="D275" s="5" t="s">
        <v>351</v>
      </c>
      <c r="E275" s="5">
        <v>5</v>
      </c>
      <c r="F275" s="123">
        <v>350</v>
      </c>
      <c r="G275" s="123">
        <f t="shared" si="4"/>
        <v>1750</v>
      </c>
    </row>
    <row r="276" spans="1:7" ht="14.4" x14ac:dyDescent="0.3">
      <c r="A276" s="122">
        <v>40088</v>
      </c>
      <c r="B276" s="5" t="s">
        <v>347</v>
      </c>
      <c r="C276" s="5" t="s">
        <v>340</v>
      </c>
      <c r="D276" s="5" t="s">
        <v>341</v>
      </c>
      <c r="E276" s="5">
        <v>2</v>
      </c>
      <c r="F276" s="123">
        <v>400</v>
      </c>
      <c r="G276" s="123">
        <f t="shared" si="4"/>
        <v>800</v>
      </c>
    </row>
    <row r="277" spans="1:7" ht="14.4" x14ac:dyDescent="0.3">
      <c r="A277" s="122">
        <v>40089</v>
      </c>
      <c r="B277" s="5" t="s">
        <v>348</v>
      </c>
      <c r="C277" s="5" t="s">
        <v>350</v>
      </c>
      <c r="D277" s="5" t="s">
        <v>356</v>
      </c>
      <c r="E277" s="5">
        <v>6</v>
      </c>
      <c r="F277" s="123">
        <v>795</v>
      </c>
      <c r="G277" s="123">
        <f t="shared" si="4"/>
        <v>4770</v>
      </c>
    </row>
    <row r="278" spans="1:7" ht="14.4" x14ac:dyDescent="0.3">
      <c r="A278" s="122">
        <v>40090</v>
      </c>
      <c r="B278" s="5" t="s">
        <v>349</v>
      </c>
      <c r="C278" s="5" t="s">
        <v>340</v>
      </c>
      <c r="D278" s="5" t="s">
        <v>341</v>
      </c>
      <c r="E278" s="5">
        <v>5</v>
      </c>
      <c r="F278" s="123">
        <v>450</v>
      </c>
      <c r="G278" s="123">
        <f t="shared" si="4"/>
        <v>2250</v>
      </c>
    </row>
    <row r="279" spans="1:7" ht="14.4" x14ac:dyDescent="0.3">
      <c r="A279" s="122">
        <v>40091</v>
      </c>
      <c r="B279" s="5" t="s">
        <v>352</v>
      </c>
      <c r="C279" s="5" t="s">
        <v>343</v>
      </c>
      <c r="D279" s="5" t="s">
        <v>344</v>
      </c>
      <c r="E279" s="5">
        <v>5</v>
      </c>
      <c r="F279" s="123">
        <v>599</v>
      </c>
      <c r="G279" s="123">
        <f t="shared" si="4"/>
        <v>2995</v>
      </c>
    </row>
    <row r="280" spans="1:7" ht="14.4" x14ac:dyDescent="0.3">
      <c r="A280" s="122">
        <v>40092</v>
      </c>
      <c r="B280" s="5" t="s">
        <v>353</v>
      </c>
      <c r="C280" s="5" t="s">
        <v>343</v>
      </c>
      <c r="D280" s="5" t="s">
        <v>344</v>
      </c>
      <c r="E280" s="5">
        <v>8</v>
      </c>
      <c r="F280" s="123">
        <v>400</v>
      </c>
      <c r="G280" s="123">
        <f t="shared" si="4"/>
        <v>3200</v>
      </c>
    </row>
    <row r="281" spans="1:7" ht="14.4" x14ac:dyDescent="0.3">
      <c r="A281" s="122">
        <v>40093</v>
      </c>
      <c r="B281" s="5" t="s">
        <v>342</v>
      </c>
      <c r="C281" s="5" t="s">
        <v>340</v>
      </c>
      <c r="D281" s="5" t="s">
        <v>341</v>
      </c>
      <c r="E281" s="5">
        <v>2</v>
      </c>
      <c r="F281" s="123">
        <v>400</v>
      </c>
      <c r="G281" s="123">
        <f t="shared" si="4"/>
        <v>800</v>
      </c>
    </row>
    <row r="282" spans="1:7" ht="14.4" x14ac:dyDescent="0.3">
      <c r="A282" s="122">
        <v>40094</v>
      </c>
      <c r="B282" s="5" t="s">
        <v>339</v>
      </c>
      <c r="C282" s="5" t="s">
        <v>350</v>
      </c>
      <c r="D282" s="5" t="s">
        <v>351</v>
      </c>
      <c r="E282" s="5">
        <v>5</v>
      </c>
      <c r="F282" s="123">
        <v>429</v>
      </c>
      <c r="G282" s="123">
        <f t="shared" si="4"/>
        <v>2145</v>
      </c>
    </row>
    <row r="283" spans="1:7" ht="14.4" x14ac:dyDescent="0.3">
      <c r="A283" s="122">
        <v>40095</v>
      </c>
      <c r="B283" s="5" t="s">
        <v>345</v>
      </c>
      <c r="C283" s="5" t="s">
        <v>340</v>
      </c>
      <c r="D283" s="5" t="s">
        <v>341</v>
      </c>
      <c r="E283" s="5">
        <v>2</v>
      </c>
      <c r="F283" s="123">
        <v>169</v>
      </c>
      <c r="G283" s="123">
        <f t="shared" si="4"/>
        <v>338</v>
      </c>
    </row>
    <row r="284" spans="1:7" ht="14.4" x14ac:dyDescent="0.3">
      <c r="A284" s="122">
        <v>40096</v>
      </c>
      <c r="B284" s="5" t="s">
        <v>346</v>
      </c>
      <c r="C284" s="5" t="s">
        <v>350</v>
      </c>
      <c r="D284" s="5" t="s">
        <v>356</v>
      </c>
      <c r="E284" s="5">
        <v>7</v>
      </c>
      <c r="F284" s="123">
        <v>150</v>
      </c>
      <c r="G284" s="123">
        <f t="shared" si="4"/>
        <v>1050</v>
      </c>
    </row>
    <row r="285" spans="1:7" ht="14.4" x14ac:dyDescent="0.3">
      <c r="A285" s="122">
        <v>40097</v>
      </c>
      <c r="B285" s="5" t="s">
        <v>347</v>
      </c>
      <c r="C285" s="5" t="s">
        <v>354</v>
      </c>
      <c r="D285" s="5" t="s">
        <v>355</v>
      </c>
      <c r="E285" s="5">
        <v>4</v>
      </c>
      <c r="F285" s="123">
        <v>225</v>
      </c>
      <c r="G285" s="123">
        <f t="shared" si="4"/>
        <v>900</v>
      </c>
    </row>
    <row r="286" spans="1:7" ht="14.4" x14ac:dyDescent="0.3">
      <c r="A286" s="122">
        <v>40098</v>
      </c>
      <c r="B286" s="5" t="s">
        <v>348</v>
      </c>
      <c r="C286" s="5" t="s">
        <v>343</v>
      </c>
      <c r="D286" s="5" t="s">
        <v>344</v>
      </c>
      <c r="E286" s="5">
        <v>8</v>
      </c>
      <c r="F286" s="123">
        <v>400</v>
      </c>
      <c r="G286" s="123">
        <f t="shared" si="4"/>
        <v>3200</v>
      </c>
    </row>
    <row r="287" spans="1:7" ht="14.4" x14ac:dyDescent="0.3">
      <c r="A287" s="122">
        <v>40099</v>
      </c>
      <c r="B287" s="5" t="s">
        <v>352</v>
      </c>
      <c r="C287" s="5" t="s">
        <v>343</v>
      </c>
      <c r="D287" s="5" t="s">
        <v>344</v>
      </c>
      <c r="E287" s="5">
        <v>10</v>
      </c>
      <c r="F287" s="123">
        <v>600</v>
      </c>
      <c r="G287" s="123">
        <f t="shared" si="4"/>
        <v>6000</v>
      </c>
    </row>
    <row r="288" spans="1:7" ht="14.4" x14ac:dyDescent="0.3">
      <c r="A288" s="122">
        <v>40100</v>
      </c>
      <c r="B288" s="5" t="s">
        <v>353</v>
      </c>
      <c r="C288" s="5" t="s">
        <v>340</v>
      </c>
      <c r="D288" s="5" t="s">
        <v>341</v>
      </c>
      <c r="E288" s="5">
        <v>4</v>
      </c>
      <c r="F288" s="123">
        <v>450</v>
      </c>
      <c r="G288" s="123">
        <f t="shared" si="4"/>
        <v>1800</v>
      </c>
    </row>
    <row r="289" spans="1:7" ht="14.4" x14ac:dyDescent="0.3">
      <c r="A289" s="122">
        <v>40101</v>
      </c>
      <c r="B289" s="5" t="s">
        <v>349</v>
      </c>
      <c r="C289" s="5" t="s">
        <v>354</v>
      </c>
      <c r="D289" s="5" t="s">
        <v>355</v>
      </c>
      <c r="E289" s="5">
        <v>9</v>
      </c>
      <c r="F289" s="123">
        <v>225</v>
      </c>
      <c r="G289" s="123">
        <f t="shared" si="4"/>
        <v>2025</v>
      </c>
    </row>
    <row r="290" spans="1:7" ht="14.4" x14ac:dyDescent="0.3">
      <c r="A290" s="122">
        <v>40102</v>
      </c>
      <c r="B290" s="5" t="s">
        <v>339</v>
      </c>
      <c r="C290" s="5" t="s">
        <v>343</v>
      </c>
      <c r="D290" s="5" t="s">
        <v>344</v>
      </c>
      <c r="E290" s="5">
        <v>7</v>
      </c>
      <c r="F290" s="123">
        <v>300</v>
      </c>
      <c r="G290" s="123">
        <f t="shared" si="4"/>
        <v>2100</v>
      </c>
    </row>
    <row r="291" spans="1:7" ht="14.4" x14ac:dyDescent="0.3">
      <c r="A291" s="122">
        <v>40103</v>
      </c>
      <c r="B291" s="5" t="s">
        <v>342</v>
      </c>
      <c r="C291" s="5" t="s">
        <v>343</v>
      </c>
      <c r="D291" s="5" t="s">
        <v>344</v>
      </c>
      <c r="E291" s="5">
        <v>3</v>
      </c>
      <c r="F291" s="123">
        <v>300</v>
      </c>
      <c r="G291" s="123">
        <f t="shared" si="4"/>
        <v>900</v>
      </c>
    </row>
    <row r="292" spans="1:7" ht="14.4" x14ac:dyDescent="0.3">
      <c r="A292" s="122">
        <v>40104</v>
      </c>
      <c r="B292" s="5" t="s">
        <v>345</v>
      </c>
      <c r="C292" s="5" t="s">
        <v>350</v>
      </c>
      <c r="D292" s="5" t="s">
        <v>356</v>
      </c>
      <c r="E292" s="5">
        <v>9</v>
      </c>
      <c r="F292" s="123">
        <v>795</v>
      </c>
      <c r="G292" s="123">
        <f t="shared" si="4"/>
        <v>7155</v>
      </c>
    </row>
    <row r="293" spans="1:7" ht="14.4" x14ac:dyDescent="0.3">
      <c r="A293" s="122">
        <v>40105</v>
      </c>
      <c r="B293" s="5" t="s">
        <v>346</v>
      </c>
      <c r="C293" s="5" t="s">
        <v>350</v>
      </c>
      <c r="D293" s="5" t="s">
        <v>351</v>
      </c>
      <c r="E293" s="5">
        <v>8</v>
      </c>
      <c r="F293" s="123">
        <v>350</v>
      </c>
      <c r="G293" s="123">
        <f t="shared" si="4"/>
        <v>2800</v>
      </c>
    </row>
    <row r="294" spans="1:7" ht="14.4" x14ac:dyDescent="0.3">
      <c r="A294" s="122">
        <v>40106</v>
      </c>
      <c r="B294" s="5" t="s">
        <v>347</v>
      </c>
      <c r="C294" s="5" t="s">
        <v>343</v>
      </c>
      <c r="D294" s="5" t="s">
        <v>344</v>
      </c>
      <c r="E294" s="5">
        <v>5</v>
      </c>
      <c r="F294" s="123">
        <v>400</v>
      </c>
      <c r="G294" s="123">
        <f t="shared" si="4"/>
        <v>2000</v>
      </c>
    </row>
    <row r="295" spans="1:7" ht="14.4" x14ac:dyDescent="0.3">
      <c r="A295" s="122">
        <v>40107</v>
      </c>
      <c r="B295" s="5" t="s">
        <v>348</v>
      </c>
      <c r="C295" s="5" t="s">
        <v>343</v>
      </c>
      <c r="D295" s="5" t="s">
        <v>344</v>
      </c>
      <c r="E295" s="5">
        <v>7</v>
      </c>
      <c r="F295" s="123">
        <v>400</v>
      </c>
      <c r="G295" s="123">
        <f t="shared" si="4"/>
        <v>2800</v>
      </c>
    </row>
    <row r="296" spans="1:7" ht="14.4" x14ac:dyDescent="0.3">
      <c r="A296" s="122">
        <v>40108</v>
      </c>
      <c r="B296" s="5" t="s">
        <v>349</v>
      </c>
      <c r="C296" s="5" t="s">
        <v>350</v>
      </c>
      <c r="D296" s="5" t="s">
        <v>356</v>
      </c>
      <c r="E296" s="5">
        <v>6</v>
      </c>
      <c r="F296" s="123">
        <v>795</v>
      </c>
      <c r="G296" s="123">
        <f t="shared" si="4"/>
        <v>4770</v>
      </c>
    </row>
    <row r="297" spans="1:7" ht="14.4" x14ac:dyDescent="0.3">
      <c r="A297" s="122">
        <v>40109</v>
      </c>
      <c r="B297" s="5" t="s">
        <v>352</v>
      </c>
      <c r="C297" s="5" t="s">
        <v>340</v>
      </c>
      <c r="D297" s="5" t="s">
        <v>341</v>
      </c>
      <c r="E297" s="5">
        <v>8</v>
      </c>
      <c r="F297" s="123">
        <v>450</v>
      </c>
      <c r="G297" s="123">
        <f t="shared" si="4"/>
        <v>3600</v>
      </c>
    </row>
    <row r="298" spans="1:7" ht="14.4" x14ac:dyDescent="0.3">
      <c r="A298" s="122">
        <v>40110</v>
      </c>
      <c r="B298" s="5" t="s">
        <v>353</v>
      </c>
      <c r="C298" s="5" t="s">
        <v>340</v>
      </c>
      <c r="D298" s="5" t="s">
        <v>341</v>
      </c>
      <c r="E298" s="5">
        <v>7</v>
      </c>
      <c r="F298" s="123">
        <v>400</v>
      </c>
      <c r="G298" s="123">
        <f t="shared" si="4"/>
        <v>2800</v>
      </c>
    </row>
    <row r="299" spans="1:7" ht="14.4" x14ac:dyDescent="0.3">
      <c r="A299" s="122">
        <v>40111</v>
      </c>
      <c r="B299" s="5" t="s">
        <v>342</v>
      </c>
      <c r="C299" s="5" t="s">
        <v>343</v>
      </c>
      <c r="D299" s="5" t="s">
        <v>344</v>
      </c>
      <c r="E299" s="5">
        <v>10</v>
      </c>
      <c r="F299" s="123">
        <v>400</v>
      </c>
      <c r="G299" s="123">
        <f t="shared" si="4"/>
        <v>4000</v>
      </c>
    </row>
    <row r="300" spans="1:7" ht="14.4" x14ac:dyDescent="0.3">
      <c r="A300" s="122">
        <v>40112</v>
      </c>
      <c r="B300" s="5" t="s">
        <v>339</v>
      </c>
      <c r="C300" s="5" t="s">
        <v>350</v>
      </c>
      <c r="D300" s="5" t="s">
        <v>351</v>
      </c>
      <c r="E300" s="5">
        <v>8</v>
      </c>
      <c r="F300" s="123">
        <v>429</v>
      </c>
      <c r="G300" s="123">
        <f t="shared" si="4"/>
        <v>3432</v>
      </c>
    </row>
    <row r="301" spans="1:7" ht="14.4" x14ac:dyDescent="0.3">
      <c r="A301" s="122">
        <v>40113</v>
      </c>
      <c r="B301" s="5" t="s">
        <v>345</v>
      </c>
      <c r="C301" s="5" t="s">
        <v>340</v>
      </c>
      <c r="D301" s="5" t="s">
        <v>341</v>
      </c>
      <c r="E301" s="5">
        <v>8</v>
      </c>
      <c r="F301" s="123">
        <v>169</v>
      </c>
      <c r="G301" s="123">
        <f t="shared" si="4"/>
        <v>1352</v>
      </c>
    </row>
    <row r="302" spans="1:7" ht="14.4" x14ac:dyDescent="0.3">
      <c r="A302" s="122">
        <v>40114</v>
      </c>
      <c r="B302" s="5" t="s">
        <v>346</v>
      </c>
      <c r="C302" s="5" t="s">
        <v>340</v>
      </c>
      <c r="D302" s="5" t="s">
        <v>341</v>
      </c>
      <c r="E302" s="5">
        <v>2</v>
      </c>
      <c r="F302" s="123">
        <v>299</v>
      </c>
      <c r="G302" s="123">
        <f t="shared" si="4"/>
        <v>598</v>
      </c>
    </row>
    <row r="303" spans="1:7" ht="14.4" x14ac:dyDescent="0.3">
      <c r="A303" s="122">
        <v>40115</v>
      </c>
      <c r="B303" s="5" t="s">
        <v>347</v>
      </c>
      <c r="C303" s="5" t="s">
        <v>354</v>
      </c>
      <c r="D303" s="5" t="s">
        <v>355</v>
      </c>
      <c r="E303" s="5">
        <v>2</v>
      </c>
      <c r="F303" s="123">
        <v>225</v>
      </c>
      <c r="G303" s="123">
        <f t="shared" si="4"/>
        <v>450</v>
      </c>
    </row>
    <row r="304" spans="1:7" ht="14.4" x14ac:dyDescent="0.3">
      <c r="A304" s="122">
        <v>40116</v>
      </c>
      <c r="B304" s="5" t="s">
        <v>348</v>
      </c>
      <c r="C304" s="5" t="s">
        <v>343</v>
      </c>
      <c r="D304" s="5" t="s">
        <v>344</v>
      </c>
      <c r="E304" s="5">
        <v>10</v>
      </c>
      <c r="F304" s="123">
        <v>600</v>
      </c>
      <c r="G304" s="123">
        <f t="shared" si="4"/>
        <v>6000</v>
      </c>
    </row>
    <row r="305" spans="1:7" ht="14.4" x14ac:dyDescent="0.3">
      <c r="A305" s="122">
        <v>40117</v>
      </c>
      <c r="B305" s="5" t="s">
        <v>352</v>
      </c>
      <c r="C305" s="5" t="s">
        <v>354</v>
      </c>
      <c r="D305" s="5" t="s">
        <v>355</v>
      </c>
      <c r="E305" s="5">
        <v>8</v>
      </c>
      <c r="F305" s="123">
        <v>225</v>
      </c>
      <c r="G305" s="123">
        <f t="shared" si="4"/>
        <v>1800</v>
      </c>
    </row>
    <row r="306" spans="1:7" ht="14.4" x14ac:dyDescent="0.3">
      <c r="A306" s="122">
        <v>40118</v>
      </c>
      <c r="B306" s="5" t="s">
        <v>353</v>
      </c>
      <c r="C306" s="5" t="s">
        <v>350</v>
      </c>
      <c r="D306" s="5" t="s">
        <v>351</v>
      </c>
      <c r="E306" s="5">
        <v>8</v>
      </c>
      <c r="F306" s="123">
        <v>429</v>
      </c>
      <c r="G306" s="123">
        <f t="shared" si="4"/>
        <v>3432</v>
      </c>
    </row>
    <row r="307" spans="1:7" ht="14.4" x14ac:dyDescent="0.3">
      <c r="A307" s="122">
        <v>40119</v>
      </c>
      <c r="B307" s="5" t="s">
        <v>349</v>
      </c>
      <c r="C307" s="5" t="s">
        <v>354</v>
      </c>
      <c r="D307" s="5" t="s">
        <v>355</v>
      </c>
      <c r="E307" s="5">
        <v>8</v>
      </c>
      <c r="F307" s="123">
        <v>225</v>
      </c>
      <c r="G307" s="123">
        <f t="shared" si="4"/>
        <v>1800</v>
      </c>
    </row>
    <row r="308" spans="1:7" ht="14.4" x14ac:dyDescent="0.3">
      <c r="A308" s="122">
        <v>40120</v>
      </c>
      <c r="B308" s="5" t="s">
        <v>339</v>
      </c>
      <c r="C308" s="5" t="s">
        <v>340</v>
      </c>
      <c r="D308" s="5" t="s">
        <v>341</v>
      </c>
      <c r="E308" s="5">
        <v>5</v>
      </c>
      <c r="F308" s="123">
        <v>169</v>
      </c>
      <c r="G308" s="123">
        <f t="shared" si="4"/>
        <v>845</v>
      </c>
    </row>
    <row r="309" spans="1:7" ht="14.4" x14ac:dyDescent="0.3">
      <c r="A309" s="122">
        <v>40121</v>
      </c>
      <c r="B309" s="5" t="s">
        <v>342</v>
      </c>
      <c r="C309" s="5" t="s">
        <v>350</v>
      </c>
      <c r="D309" s="5" t="s">
        <v>351</v>
      </c>
      <c r="E309" s="5">
        <v>4</v>
      </c>
      <c r="F309" s="123">
        <v>350</v>
      </c>
      <c r="G309" s="123">
        <f t="shared" si="4"/>
        <v>1400</v>
      </c>
    </row>
    <row r="310" spans="1:7" ht="14.4" x14ac:dyDescent="0.3">
      <c r="A310" s="122">
        <v>40122</v>
      </c>
      <c r="B310" s="5" t="s">
        <v>345</v>
      </c>
      <c r="C310" s="5" t="s">
        <v>350</v>
      </c>
      <c r="D310" s="5" t="s">
        <v>351</v>
      </c>
      <c r="E310" s="5">
        <v>8</v>
      </c>
      <c r="F310" s="123">
        <v>99</v>
      </c>
      <c r="G310" s="123">
        <f t="shared" si="4"/>
        <v>792</v>
      </c>
    </row>
    <row r="311" spans="1:7" ht="14.4" x14ac:dyDescent="0.3">
      <c r="A311" s="122">
        <v>40123</v>
      </c>
      <c r="B311" s="5" t="s">
        <v>346</v>
      </c>
      <c r="C311" s="5" t="s">
        <v>340</v>
      </c>
      <c r="D311" s="5" t="s">
        <v>341</v>
      </c>
      <c r="E311" s="5">
        <v>2</v>
      </c>
      <c r="F311" s="123">
        <v>299</v>
      </c>
      <c r="G311" s="123">
        <f t="shared" si="4"/>
        <v>598</v>
      </c>
    </row>
    <row r="312" spans="1:7" ht="14.4" x14ac:dyDescent="0.3">
      <c r="A312" s="122">
        <v>40124</v>
      </c>
      <c r="B312" s="5" t="s">
        <v>347</v>
      </c>
      <c r="C312" s="5" t="s">
        <v>340</v>
      </c>
      <c r="D312" s="5" t="s">
        <v>341</v>
      </c>
      <c r="E312" s="5">
        <v>10</v>
      </c>
      <c r="F312" s="123">
        <v>400</v>
      </c>
      <c r="G312" s="123">
        <f t="shared" si="4"/>
        <v>4000</v>
      </c>
    </row>
    <row r="313" spans="1:7" ht="14.4" x14ac:dyDescent="0.3">
      <c r="A313" s="122">
        <v>40125</v>
      </c>
      <c r="B313" s="5" t="s">
        <v>348</v>
      </c>
      <c r="C313" s="5" t="s">
        <v>340</v>
      </c>
      <c r="D313" s="5" t="s">
        <v>341</v>
      </c>
      <c r="E313" s="5">
        <v>1</v>
      </c>
      <c r="F313" s="123">
        <v>325</v>
      </c>
      <c r="G313" s="123">
        <f t="shared" si="4"/>
        <v>325</v>
      </c>
    </row>
    <row r="314" spans="1:7" ht="14.4" x14ac:dyDescent="0.3">
      <c r="A314" s="122">
        <v>40126</v>
      </c>
      <c r="B314" s="5" t="s">
        <v>349</v>
      </c>
      <c r="C314" s="5" t="s">
        <v>343</v>
      </c>
      <c r="D314" s="5" t="s">
        <v>344</v>
      </c>
      <c r="E314" s="5">
        <v>9</v>
      </c>
      <c r="F314" s="123">
        <v>300</v>
      </c>
      <c r="G314" s="123">
        <f t="shared" si="4"/>
        <v>2700</v>
      </c>
    </row>
    <row r="315" spans="1:7" ht="14.4" x14ac:dyDescent="0.3">
      <c r="A315" s="122">
        <v>40127</v>
      </c>
      <c r="B315" s="5" t="s">
        <v>352</v>
      </c>
      <c r="C315" s="5" t="s">
        <v>340</v>
      </c>
      <c r="D315" s="5" t="s">
        <v>341</v>
      </c>
      <c r="E315" s="5">
        <v>7</v>
      </c>
      <c r="F315" s="123">
        <v>299</v>
      </c>
      <c r="G315" s="123">
        <f t="shared" si="4"/>
        <v>2093</v>
      </c>
    </row>
    <row r="316" spans="1:7" ht="14.4" x14ac:dyDescent="0.3">
      <c r="A316" s="122">
        <v>40128</v>
      </c>
      <c r="B316" s="5" t="s">
        <v>353</v>
      </c>
      <c r="C316" s="5" t="s">
        <v>340</v>
      </c>
      <c r="D316" s="5" t="s">
        <v>341</v>
      </c>
      <c r="E316" s="5">
        <v>1</v>
      </c>
      <c r="F316" s="123">
        <v>450</v>
      </c>
      <c r="G316" s="123">
        <f t="shared" si="4"/>
        <v>450</v>
      </c>
    </row>
    <row r="317" spans="1:7" ht="14.4" x14ac:dyDescent="0.3">
      <c r="A317" s="122">
        <v>40129</v>
      </c>
      <c r="B317" s="5" t="s">
        <v>342</v>
      </c>
      <c r="C317" s="5" t="s">
        <v>343</v>
      </c>
      <c r="D317" s="5" t="s">
        <v>344</v>
      </c>
      <c r="E317" s="5">
        <v>5</v>
      </c>
      <c r="F317" s="123">
        <v>600</v>
      </c>
      <c r="G317" s="123">
        <f t="shared" si="4"/>
        <v>3000</v>
      </c>
    </row>
    <row r="318" spans="1:7" ht="14.4" x14ac:dyDescent="0.3">
      <c r="A318" s="122">
        <v>40130</v>
      </c>
      <c r="B318" s="5" t="s">
        <v>339</v>
      </c>
      <c r="C318" s="5" t="s">
        <v>343</v>
      </c>
      <c r="D318" s="5" t="s">
        <v>356</v>
      </c>
      <c r="E318" s="5">
        <v>7</v>
      </c>
      <c r="F318" s="123">
        <v>150</v>
      </c>
      <c r="G318" s="123">
        <f t="shared" si="4"/>
        <v>1050</v>
      </c>
    </row>
    <row r="319" spans="1:7" ht="14.4" x14ac:dyDescent="0.3">
      <c r="A319" s="122">
        <v>40131</v>
      </c>
      <c r="B319" s="5" t="s">
        <v>345</v>
      </c>
      <c r="C319" s="5" t="s">
        <v>350</v>
      </c>
      <c r="D319" s="5" t="s">
        <v>351</v>
      </c>
      <c r="E319" s="5">
        <v>8</v>
      </c>
      <c r="F319" s="123">
        <v>429</v>
      </c>
      <c r="G319" s="123">
        <f t="shared" si="4"/>
        <v>3432</v>
      </c>
    </row>
    <row r="320" spans="1:7" ht="14.4" x14ac:dyDescent="0.3">
      <c r="A320" s="122">
        <v>40132</v>
      </c>
      <c r="B320" s="5" t="s">
        <v>346</v>
      </c>
      <c r="C320" s="5" t="s">
        <v>350</v>
      </c>
      <c r="D320" s="5" t="s">
        <v>351</v>
      </c>
      <c r="E320" s="5">
        <v>4</v>
      </c>
      <c r="F320" s="123">
        <v>350</v>
      </c>
      <c r="G320" s="123">
        <f t="shared" si="4"/>
        <v>1400</v>
      </c>
    </row>
    <row r="321" spans="1:7" ht="14.4" x14ac:dyDescent="0.3">
      <c r="A321" s="122">
        <v>40133</v>
      </c>
      <c r="B321" s="5" t="s">
        <v>347</v>
      </c>
      <c r="C321" s="5" t="s">
        <v>350</v>
      </c>
      <c r="D321" s="5" t="s">
        <v>351</v>
      </c>
      <c r="E321" s="5">
        <v>7</v>
      </c>
      <c r="F321" s="123">
        <v>99</v>
      </c>
      <c r="G321" s="123">
        <f t="shared" si="4"/>
        <v>693</v>
      </c>
    </row>
    <row r="322" spans="1:7" ht="14.4" x14ac:dyDescent="0.3">
      <c r="A322" s="122">
        <v>40134</v>
      </c>
      <c r="B322" s="5" t="s">
        <v>348</v>
      </c>
      <c r="C322" s="5" t="s">
        <v>340</v>
      </c>
      <c r="D322" s="5" t="s">
        <v>341</v>
      </c>
      <c r="E322" s="5">
        <v>8</v>
      </c>
      <c r="F322" s="123">
        <v>325</v>
      </c>
      <c r="G322" s="123">
        <f t="shared" si="4"/>
        <v>2600</v>
      </c>
    </row>
    <row r="323" spans="1:7" ht="14.4" x14ac:dyDescent="0.3">
      <c r="A323" s="122">
        <v>40135</v>
      </c>
      <c r="B323" s="5" t="s">
        <v>352</v>
      </c>
      <c r="C323" s="5" t="s">
        <v>340</v>
      </c>
      <c r="D323" s="5" t="s">
        <v>341</v>
      </c>
      <c r="E323" s="5">
        <v>8</v>
      </c>
      <c r="F323" s="123">
        <v>400</v>
      </c>
      <c r="G323" s="123">
        <f t="shared" ref="G323:G372" si="5">E323*F323</f>
        <v>3200</v>
      </c>
    </row>
    <row r="324" spans="1:7" ht="14.4" x14ac:dyDescent="0.3">
      <c r="A324" s="122">
        <v>40136</v>
      </c>
      <c r="B324" s="5" t="s">
        <v>353</v>
      </c>
      <c r="C324" s="5" t="s">
        <v>340</v>
      </c>
      <c r="D324" s="5" t="s">
        <v>341</v>
      </c>
      <c r="E324" s="5">
        <v>6</v>
      </c>
      <c r="F324" s="123">
        <v>450</v>
      </c>
      <c r="G324" s="123">
        <f t="shared" si="5"/>
        <v>2700</v>
      </c>
    </row>
    <row r="325" spans="1:7" ht="14.4" x14ac:dyDescent="0.3">
      <c r="A325" s="122">
        <v>40137</v>
      </c>
      <c r="B325" s="5" t="s">
        <v>349</v>
      </c>
      <c r="C325" s="5" t="s">
        <v>354</v>
      </c>
      <c r="D325" s="5" t="s">
        <v>355</v>
      </c>
      <c r="E325" s="5">
        <v>4</v>
      </c>
      <c r="F325" s="123">
        <v>225</v>
      </c>
      <c r="G325" s="123">
        <f t="shared" si="5"/>
        <v>900</v>
      </c>
    </row>
    <row r="326" spans="1:7" ht="14.4" x14ac:dyDescent="0.3">
      <c r="A326" s="122">
        <v>40138</v>
      </c>
      <c r="B326" s="5" t="s">
        <v>339</v>
      </c>
      <c r="C326" s="5" t="s">
        <v>343</v>
      </c>
      <c r="D326" s="5" t="s">
        <v>344</v>
      </c>
      <c r="E326" s="5">
        <v>5</v>
      </c>
      <c r="F326" s="123">
        <v>599</v>
      </c>
      <c r="G326" s="123">
        <f t="shared" si="5"/>
        <v>2995</v>
      </c>
    </row>
    <row r="327" spans="1:7" ht="14.4" x14ac:dyDescent="0.3">
      <c r="A327" s="122">
        <v>40139</v>
      </c>
      <c r="B327" s="5" t="s">
        <v>342</v>
      </c>
      <c r="C327" s="5" t="s">
        <v>350</v>
      </c>
      <c r="D327" s="5" t="s">
        <v>351</v>
      </c>
      <c r="E327" s="5">
        <v>1</v>
      </c>
      <c r="F327" s="123">
        <v>99</v>
      </c>
      <c r="G327" s="123">
        <f t="shared" si="5"/>
        <v>99</v>
      </c>
    </row>
    <row r="328" spans="1:7" ht="14.4" x14ac:dyDescent="0.3">
      <c r="A328" s="122">
        <v>40140</v>
      </c>
      <c r="B328" s="5" t="s">
        <v>345</v>
      </c>
      <c r="C328" s="5" t="s">
        <v>343</v>
      </c>
      <c r="D328" s="5" t="s">
        <v>344</v>
      </c>
      <c r="E328" s="5">
        <v>5</v>
      </c>
      <c r="F328" s="123">
        <v>229</v>
      </c>
      <c r="G328" s="123">
        <f t="shared" si="5"/>
        <v>1145</v>
      </c>
    </row>
    <row r="329" spans="1:7" ht="14.4" x14ac:dyDescent="0.3">
      <c r="A329" s="122">
        <v>40141</v>
      </c>
      <c r="B329" s="5" t="s">
        <v>346</v>
      </c>
      <c r="C329" s="5" t="s">
        <v>340</v>
      </c>
      <c r="D329" s="5" t="s">
        <v>341</v>
      </c>
      <c r="E329" s="5">
        <v>6</v>
      </c>
      <c r="F329" s="123">
        <v>450</v>
      </c>
      <c r="G329" s="123">
        <f t="shared" si="5"/>
        <v>2700</v>
      </c>
    </row>
    <row r="330" spans="1:7" ht="14.4" x14ac:dyDescent="0.3">
      <c r="A330" s="122">
        <v>40142</v>
      </c>
      <c r="B330" s="5" t="s">
        <v>347</v>
      </c>
      <c r="C330" s="5" t="s">
        <v>340</v>
      </c>
      <c r="D330" s="5" t="s">
        <v>341</v>
      </c>
      <c r="E330" s="5">
        <v>2</v>
      </c>
      <c r="F330" s="123">
        <v>169</v>
      </c>
      <c r="G330" s="123">
        <f t="shared" si="5"/>
        <v>338</v>
      </c>
    </row>
    <row r="331" spans="1:7" ht="14.4" x14ac:dyDescent="0.3">
      <c r="A331" s="122">
        <v>40143</v>
      </c>
      <c r="B331" s="5" t="s">
        <v>348</v>
      </c>
      <c r="C331" s="5" t="s">
        <v>340</v>
      </c>
      <c r="D331" s="5" t="s">
        <v>341</v>
      </c>
      <c r="E331" s="5">
        <v>1</v>
      </c>
      <c r="F331" s="123">
        <v>400</v>
      </c>
      <c r="G331" s="123">
        <f t="shared" si="5"/>
        <v>400</v>
      </c>
    </row>
    <row r="332" spans="1:7" ht="14.4" x14ac:dyDescent="0.3">
      <c r="A332" s="122">
        <v>40144</v>
      </c>
      <c r="B332" s="5" t="s">
        <v>349</v>
      </c>
      <c r="C332" s="5" t="s">
        <v>350</v>
      </c>
      <c r="D332" s="5" t="s">
        <v>351</v>
      </c>
      <c r="E332" s="5">
        <v>1</v>
      </c>
      <c r="F332" s="123">
        <v>429</v>
      </c>
      <c r="G332" s="123">
        <f t="shared" si="5"/>
        <v>429</v>
      </c>
    </row>
    <row r="333" spans="1:7" ht="14.4" x14ac:dyDescent="0.3">
      <c r="A333" s="122">
        <v>40145</v>
      </c>
      <c r="B333" s="5" t="s">
        <v>352</v>
      </c>
      <c r="C333" s="5" t="s">
        <v>340</v>
      </c>
      <c r="D333" s="5" t="s">
        <v>341</v>
      </c>
      <c r="E333" s="5">
        <v>2</v>
      </c>
      <c r="F333" s="123">
        <v>325</v>
      </c>
      <c r="G333" s="123">
        <f t="shared" si="5"/>
        <v>650</v>
      </c>
    </row>
    <row r="334" spans="1:7" ht="14.4" x14ac:dyDescent="0.3">
      <c r="A334" s="122">
        <v>40146</v>
      </c>
      <c r="B334" s="5" t="s">
        <v>353</v>
      </c>
      <c r="C334" s="5" t="s">
        <v>343</v>
      </c>
      <c r="D334" s="5" t="s">
        <v>344</v>
      </c>
      <c r="E334" s="5">
        <v>4</v>
      </c>
      <c r="F334" s="123">
        <v>599</v>
      </c>
      <c r="G334" s="123">
        <f t="shared" si="5"/>
        <v>2396</v>
      </c>
    </row>
    <row r="335" spans="1:7" ht="14.4" x14ac:dyDescent="0.3">
      <c r="A335" s="122">
        <v>40147</v>
      </c>
      <c r="B335" s="5" t="s">
        <v>342</v>
      </c>
      <c r="C335" s="5" t="s">
        <v>350</v>
      </c>
      <c r="D335" s="5" t="s">
        <v>351</v>
      </c>
      <c r="E335" s="5">
        <v>1</v>
      </c>
      <c r="F335" s="123">
        <v>99</v>
      </c>
      <c r="G335" s="123">
        <f t="shared" si="5"/>
        <v>99</v>
      </c>
    </row>
    <row r="336" spans="1:7" ht="14.4" x14ac:dyDescent="0.3">
      <c r="A336" s="122">
        <v>40148</v>
      </c>
      <c r="B336" s="5" t="s">
        <v>339</v>
      </c>
      <c r="C336" s="5" t="s">
        <v>354</v>
      </c>
      <c r="D336" s="5" t="s">
        <v>355</v>
      </c>
      <c r="E336" s="5">
        <v>5</v>
      </c>
      <c r="F336" s="123">
        <v>225</v>
      </c>
      <c r="G336" s="123">
        <f t="shared" si="5"/>
        <v>1125</v>
      </c>
    </row>
    <row r="337" spans="1:7" ht="14.4" x14ac:dyDescent="0.3">
      <c r="A337" s="122">
        <v>40149</v>
      </c>
      <c r="B337" s="5" t="s">
        <v>345</v>
      </c>
      <c r="C337" s="5" t="s">
        <v>343</v>
      </c>
      <c r="D337" s="5" t="s">
        <v>344</v>
      </c>
      <c r="E337" s="5">
        <v>4</v>
      </c>
      <c r="F337" s="123">
        <v>229</v>
      </c>
      <c r="G337" s="123">
        <f t="shared" si="5"/>
        <v>916</v>
      </c>
    </row>
    <row r="338" spans="1:7" ht="14.4" x14ac:dyDescent="0.3">
      <c r="A338" s="122">
        <v>40150</v>
      </c>
      <c r="B338" s="5" t="s">
        <v>346</v>
      </c>
      <c r="C338" s="5" t="s">
        <v>340</v>
      </c>
      <c r="D338" s="5" t="s">
        <v>341</v>
      </c>
      <c r="E338" s="5">
        <v>10</v>
      </c>
      <c r="F338" s="123">
        <v>299</v>
      </c>
      <c r="G338" s="123">
        <f t="shared" si="5"/>
        <v>2990</v>
      </c>
    </row>
    <row r="339" spans="1:7" ht="14.4" x14ac:dyDescent="0.3">
      <c r="A339" s="122">
        <v>40151</v>
      </c>
      <c r="B339" s="5" t="s">
        <v>347</v>
      </c>
      <c r="C339" s="5" t="s">
        <v>350</v>
      </c>
      <c r="D339" s="5" t="s">
        <v>351</v>
      </c>
      <c r="E339" s="5">
        <v>6</v>
      </c>
      <c r="F339" s="123">
        <v>350</v>
      </c>
      <c r="G339" s="123">
        <f t="shared" si="5"/>
        <v>2100</v>
      </c>
    </row>
    <row r="340" spans="1:7" ht="14.4" x14ac:dyDescent="0.3">
      <c r="A340" s="122">
        <v>40152</v>
      </c>
      <c r="B340" s="5" t="s">
        <v>348</v>
      </c>
      <c r="C340" s="5" t="s">
        <v>343</v>
      </c>
      <c r="D340" s="5" t="s">
        <v>344</v>
      </c>
      <c r="E340" s="5">
        <v>9</v>
      </c>
      <c r="F340" s="123">
        <v>400</v>
      </c>
      <c r="G340" s="123">
        <f t="shared" si="5"/>
        <v>3600</v>
      </c>
    </row>
    <row r="341" spans="1:7" ht="14.4" x14ac:dyDescent="0.3">
      <c r="A341" s="122">
        <v>40153</v>
      </c>
      <c r="B341" s="5" t="s">
        <v>352</v>
      </c>
      <c r="C341" s="5" t="s">
        <v>350</v>
      </c>
      <c r="D341" s="5" t="s">
        <v>356</v>
      </c>
      <c r="E341" s="5">
        <v>4</v>
      </c>
      <c r="F341" s="123">
        <v>150</v>
      </c>
      <c r="G341" s="123">
        <f t="shared" si="5"/>
        <v>600</v>
      </c>
    </row>
    <row r="342" spans="1:7" ht="14.4" x14ac:dyDescent="0.3">
      <c r="A342" s="122">
        <v>40154</v>
      </c>
      <c r="B342" s="5" t="s">
        <v>353</v>
      </c>
      <c r="C342" s="5" t="s">
        <v>340</v>
      </c>
      <c r="D342" s="5" t="s">
        <v>341</v>
      </c>
      <c r="E342" s="5">
        <v>2</v>
      </c>
      <c r="F342" s="123">
        <v>450</v>
      </c>
      <c r="G342" s="123">
        <f t="shared" si="5"/>
        <v>900</v>
      </c>
    </row>
    <row r="343" spans="1:7" ht="14.4" x14ac:dyDescent="0.3">
      <c r="A343" s="122">
        <v>40155</v>
      </c>
      <c r="B343" s="5" t="s">
        <v>349</v>
      </c>
      <c r="C343" s="5" t="s">
        <v>343</v>
      </c>
      <c r="D343" s="5" t="s">
        <v>344</v>
      </c>
      <c r="E343" s="5">
        <v>6</v>
      </c>
      <c r="F343" s="123">
        <v>400</v>
      </c>
      <c r="G343" s="123">
        <f t="shared" si="5"/>
        <v>2400</v>
      </c>
    </row>
    <row r="344" spans="1:7" ht="14.4" x14ac:dyDescent="0.3">
      <c r="A344" s="122">
        <v>40156</v>
      </c>
      <c r="B344" s="5" t="s">
        <v>339</v>
      </c>
      <c r="C344" s="5" t="s">
        <v>340</v>
      </c>
      <c r="D344" s="5" t="s">
        <v>341</v>
      </c>
      <c r="E344" s="5">
        <v>3</v>
      </c>
      <c r="F344" s="123">
        <v>450</v>
      </c>
      <c r="G344" s="123">
        <f t="shared" si="5"/>
        <v>1350</v>
      </c>
    </row>
    <row r="345" spans="1:7" ht="14.4" x14ac:dyDescent="0.3">
      <c r="A345" s="122">
        <v>40157</v>
      </c>
      <c r="B345" s="5" t="s">
        <v>342</v>
      </c>
      <c r="C345" s="5" t="s">
        <v>340</v>
      </c>
      <c r="D345" s="5" t="s">
        <v>341</v>
      </c>
      <c r="E345" s="5">
        <v>3</v>
      </c>
      <c r="F345" s="123">
        <v>325</v>
      </c>
      <c r="G345" s="123">
        <f t="shared" si="5"/>
        <v>975</v>
      </c>
    </row>
    <row r="346" spans="1:7" ht="14.4" x14ac:dyDescent="0.3">
      <c r="A346" s="122">
        <v>40158</v>
      </c>
      <c r="B346" s="5" t="s">
        <v>345</v>
      </c>
      <c r="C346" s="5" t="s">
        <v>354</v>
      </c>
      <c r="D346" s="5" t="s">
        <v>355</v>
      </c>
      <c r="E346" s="5">
        <v>5</v>
      </c>
      <c r="F346" s="123">
        <v>225</v>
      </c>
      <c r="G346" s="123">
        <f t="shared" si="5"/>
        <v>1125</v>
      </c>
    </row>
    <row r="347" spans="1:7" ht="14.4" x14ac:dyDescent="0.3">
      <c r="A347" s="122">
        <v>40159</v>
      </c>
      <c r="B347" s="5" t="s">
        <v>346</v>
      </c>
      <c r="C347" s="5" t="s">
        <v>350</v>
      </c>
      <c r="D347" s="5" t="s">
        <v>356</v>
      </c>
      <c r="E347" s="5">
        <v>3</v>
      </c>
      <c r="F347" s="123">
        <v>795</v>
      </c>
      <c r="G347" s="123">
        <f t="shared" si="5"/>
        <v>2385</v>
      </c>
    </row>
    <row r="348" spans="1:7" ht="14.4" x14ac:dyDescent="0.3">
      <c r="A348" s="122">
        <v>40160</v>
      </c>
      <c r="B348" s="5" t="s">
        <v>347</v>
      </c>
      <c r="C348" s="5" t="s">
        <v>343</v>
      </c>
      <c r="D348" s="5" t="s">
        <v>344</v>
      </c>
      <c r="E348" s="5">
        <v>2</v>
      </c>
      <c r="F348" s="123">
        <v>600</v>
      </c>
      <c r="G348" s="123">
        <f t="shared" si="5"/>
        <v>1200</v>
      </c>
    </row>
    <row r="349" spans="1:7" ht="14.4" x14ac:dyDescent="0.3">
      <c r="A349" s="122">
        <v>40161</v>
      </c>
      <c r="B349" s="5" t="s">
        <v>348</v>
      </c>
      <c r="C349" s="5" t="s">
        <v>350</v>
      </c>
      <c r="D349" s="5" t="s">
        <v>356</v>
      </c>
      <c r="E349" s="5">
        <v>7</v>
      </c>
      <c r="F349" s="123">
        <v>150</v>
      </c>
      <c r="G349" s="123">
        <f t="shared" si="5"/>
        <v>1050</v>
      </c>
    </row>
    <row r="350" spans="1:7" ht="14.4" x14ac:dyDescent="0.3">
      <c r="A350" s="122">
        <v>40162</v>
      </c>
      <c r="B350" s="5" t="s">
        <v>349</v>
      </c>
      <c r="C350" s="5" t="s">
        <v>354</v>
      </c>
      <c r="D350" s="5" t="s">
        <v>355</v>
      </c>
      <c r="E350" s="5">
        <v>4</v>
      </c>
      <c r="F350" s="123">
        <v>225</v>
      </c>
      <c r="G350" s="123">
        <f t="shared" si="5"/>
        <v>900</v>
      </c>
    </row>
    <row r="351" spans="1:7" ht="14.4" x14ac:dyDescent="0.3">
      <c r="A351" s="122">
        <v>40163</v>
      </c>
      <c r="B351" s="5" t="s">
        <v>352</v>
      </c>
      <c r="C351" s="5" t="s">
        <v>343</v>
      </c>
      <c r="D351" s="5" t="s">
        <v>344</v>
      </c>
      <c r="E351" s="5">
        <v>2</v>
      </c>
      <c r="F351" s="123">
        <v>300</v>
      </c>
      <c r="G351" s="123">
        <f t="shared" si="5"/>
        <v>600</v>
      </c>
    </row>
    <row r="352" spans="1:7" ht="14.4" x14ac:dyDescent="0.3">
      <c r="A352" s="122">
        <v>40164</v>
      </c>
      <c r="B352" s="5" t="s">
        <v>353</v>
      </c>
      <c r="C352" s="5" t="s">
        <v>340</v>
      </c>
      <c r="D352" s="5" t="s">
        <v>341</v>
      </c>
      <c r="E352" s="5">
        <v>10</v>
      </c>
      <c r="F352" s="123">
        <v>169</v>
      </c>
      <c r="G352" s="123">
        <f t="shared" si="5"/>
        <v>1690</v>
      </c>
    </row>
    <row r="353" spans="1:7" ht="14.4" x14ac:dyDescent="0.3">
      <c r="A353" s="122">
        <v>40165</v>
      </c>
      <c r="B353" s="5" t="s">
        <v>342</v>
      </c>
      <c r="C353" s="5" t="s">
        <v>343</v>
      </c>
      <c r="D353" s="5" t="s">
        <v>344</v>
      </c>
      <c r="E353" s="5">
        <v>2</v>
      </c>
      <c r="F353" s="123">
        <v>600</v>
      </c>
      <c r="G353" s="123">
        <f t="shared" si="5"/>
        <v>1200</v>
      </c>
    </row>
    <row r="354" spans="1:7" ht="14.4" x14ac:dyDescent="0.3">
      <c r="A354" s="122">
        <v>40166</v>
      </c>
      <c r="B354" s="5" t="s">
        <v>339</v>
      </c>
      <c r="C354" s="5" t="s">
        <v>340</v>
      </c>
      <c r="D354" s="5" t="s">
        <v>341</v>
      </c>
      <c r="E354" s="5">
        <v>8</v>
      </c>
      <c r="F354" s="123">
        <v>400</v>
      </c>
      <c r="G354" s="123">
        <f t="shared" si="5"/>
        <v>3200</v>
      </c>
    </row>
    <row r="355" spans="1:7" ht="14.4" x14ac:dyDescent="0.3">
      <c r="A355" s="122">
        <v>40167</v>
      </c>
      <c r="B355" s="5" t="s">
        <v>345</v>
      </c>
      <c r="C355" s="5" t="s">
        <v>343</v>
      </c>
      <c r="D355" s="5" t="s">
        <v>344</v>
      </c>
      <c r="E355" s="5">
        <v>10</v>
      </c>
      <c r="F355" s="123">
        <v>599</v>
      </c>
      <c r="G355" s="123">
        <f t="shared" si="5"/>
        <v>5990</v>
      </c>
    </row>
    <row r="356" spans="1:7" ht="14.4" x14ac:dyDescent="0.3">
      <c r="A356" s="122">
        <v>40168</v>
      </c>
      <c r="B356" s="5" t="s">
        <v>352</v>
      </c>
      <c r="C356" s="5" t="s">
        <v>340</v>
      </c>
      <c r="D356" s="5" t="s">
        <v>341</v>
      </c>
      <c r="E356" s="5">
        <v>3</v>
      </c>
      <c r="F356" s="123">
        <v>169</v>
      </c>
      <c r="G356" s="123">
        <f t="shared" si="5"/>
        <v>507</v>
      </c>
    </row>
    <row r="357" spans="1:7" ht="14.4" x14ac:dyDescent="0.3">
      <c r="A357" s="122">
        <v>40169</v>
      </c>
      <c r="B357" s="5" t="s">
        <v>353</v>
      </c>
      <c r="C357" s="5" t="s">
        <v>340</v>
      </c>
      <c r="D357" s="5" t="s">
        <v>341</v>
      </c>
      <c r="E357" s="5">
        <v>3</v>
      </c>
      <c r="F357" s="123">
        <v>299</v>
      </c>
      <c r="G357" s="123">
        <f t="shared" si="5"/>
        <v>897</v>
      </c>
    </row>
    <row r="358" spans="1:7" ht="14.4" x14ac:dyDescent="0.3">
      <c r="A358" s="122">
        <v>40170</v>
      </c>
      <c r="B358" s="5" t="s">
        <v>339</v>
      </c>
      <c r="C358" s="5" t="s">
        <v>354</v>
      </c>
      <c r="D358" s="5" t="s">
        <v>355</v>
      </c>
      <c r="E358" s="5">
        <v>3</v>
      </c>
      <c r="F358" s="123">
        <v>225</v>
      </c>
      <c r="G358" s="123">
        <f t="shared" si="5"/>
        <v>675</v>
      </c>
    </row>
    <row r="359" spans="1:7" ht="14.4" x14ac:dyDescent="0.3">
      <c r="A359" s="122">
        <v>40171</v>
      </c>
      <c r="B359" s="5" t="s">
        <v>345</v>
      </c>
      <c r="C359" s="5" t="s">
        <v>340</v>
      </c>
      <c r="D359" s="5" t="s">
        <v>341</v>
      </c>
      <c r="E359" s="5">
        <v>2</v>
      </c>
      <c r="F359" s="123">
        <v>450</v>
      </c>
      <c r="G359" s="123">
        <f t="shared" si="5"/>
        <v>900</v>
      </c>
    </row>
    <row r="360" spans="1:7" ht="14.4" x14ac:dyDescent="0.3">
      <c r="A360" s="122">
        <v>40172</v>
      </c>
      <c r="B360" s="5" t="s">
        <v>346</v>
      </c>
      <c r="C360" s="5" t="s">
        <v>340</v>
      </c>
      <c r="D360" s="5" t="s">
        <v>341</v>
      </c>
      <c r="E360" s="5">
        <v>6</v>
      </c>
      <c r="F360" s="123">
        <v>325</v>
      </c>
      <c r="G360" s="123">
        <f t="shared" si="5"/>
        <v>1950</v>
      </c>
    </row>
    <row r="361" spans="1:7" ht="14.4" x14ac:dyDescent="0.3">
      <c r="A361" s="122">
        <v>40173</v>
      </c>
      <c r="B361" s="5" t="s">
        <v>347</v>
      </c>
      <c r="C361" s="5" t="s">
        <v>350</v>
      </c>
      <c r="D361" s="5" t="s">
        <v>356</v>
      </c>
      <c r="E361" s="5">
        <v>10</v>
      </c>
      <c r="F361" s="123">
        <v>795</v>
      </c>
      <c r="G361" s="123">
        <f t="shared" si="5"/>
        <v>7950</v>
      </c>
    </row>
    <row r="362" spans="1:7" ht="14.4" x14ac:dyDescent="0.3">
      <c r="A362" s="122">
        <v>40174</v>
      </c>
      <c r="B362" s="5" t="s">
        <v>348</v>
      </c>
      <c r="C362" s="5" t="s">
        <v>350</v>
      </c>
      <c r="D362" s="5" t="s">
        <v>351</v>
      </c>
      <c r="E362" s="5">
        <v>9</v>
      </c>
      <c r="F362" s="123">
        <v>429</v>
      </c>
      <c r="G362" s="123">
        <f t="shared" si="5"/>
        <v>3861</v>
      </c>
    </row>
    <row r="363" spans="1:7" ht="14.4" x14ac:dyDescent="0.3">
      <c r="A363" s="122">
        <v>40175</v>
      </c>
      <c r="B363" s="5" t="s">
        <v>349</v>
      </c>
      <c r="C363" s="5" t="s">
        <v>350</v>
      </c>
      <c r="D363" s="5" t="s">
        <v>356</v>
      </c>
      <c r="E363" s="5">
        <v>9</v>
      </c>
      <c r="F363" s="123">
        <v>150</v>
      </c>
      <c r="G363" s="123">
        <f t="shared" si="5"/>
        <v>1350</v>
      </c>
    </row>
    <row r="364" spans="1:7" ht="14.4" x14ac:dyDescent="0.3">
      <c r="A364" s="122">
        <v>40176</v>
      </c>
      <c r="B364" s="5" t="s">
        <v>342</v>
      </c>
      <c r="C364" s="5" t="s">
        <v>350</v>
      </c>
      <c r="D364" s="5" t="s">
        <v>356</v>
      </c>
      <c r="E364" s="5">
        <v>7</v>
      </c>
      <c r="F364" s="123">
        <v>150</v>
      </c>
      <c r="G364" s="123">
        <f t="shared" si="5"/>
        <v>1050</v>
      </c>
    </row>
    <row r="365" spans="1:7" ht="14.4" x14ac:dyDescent="0.3">
      <c r="A365" s="122">
        <v>40177</v>
      </c>
      <c r="B365" s="5" t="s">
        <v>352</v>
      </c>
      <c r="C365" s="5" t="s">
        <v>343</v>
      </c>
      <c r="D365" s="5" t="s">
        <v>344</v>
      </c>
      <c r="E365" s="5">
        <v>2</v>
      </c>
      <c r="F365" s="123">
        <v>400</v>
      </c>
      <c r="G365" s="123">
        <f t="shared" si="5"/>
        <v>800</v>
      </c>
    </row>
    <row r="366" spans="1:7" ht="14.4" x14ac:dyDescent="0.3">
      <c r="A366" s="122">
        <v>40178</v>
      </c>
      <c r="B366" s="5" t="s">
        <v>353</v>
      </c>
      <c r="C366" s="5" t="s">
        <v>350</v>
      </c>
      <c r="D366" s="5" t="s">
        <v>351</v>
      </c>
      <c r="E366" s="5">
        <v>8</v>
      </c>
      <c r="F366" s="123">
        <v>99</v>
      </c>
      <c r="G366" s="123">
        <f t="shared" si="5"/>
        <v>792</v>
      </c>
    </row>
    <row r="367" spans="1:7" ht="14.4" x14ac:dyDescent="0.3">
      <c r="A367" s="122">
        <v>40179</v>
      </c>
      <c r="B367" s="5" t="s">
        <v>339</v>
      </c>
      <c r="C367" s="5" t="s">
        <v>350</v>
      </c>
      <c r="D367" s="5" t="s">
        <v>356</v>
      </c>
      <c r="E367" s="5">
        <v>3</v>
      </c>
      <c r="F367" s="123">
        <v>795</v>
      </c>
      <c r="G367" s="123">
        <f t="shared" si="5"/>
        <v>2385</v>
      </c>
    </row>
    <row r="368" spans="1:7" ht="14.4" x14ac:dyDescent="0.3">
      <c r="A368" s="122">
        <v>40180</v>
      </c>
      <c r="B368" s="5" t="s">
        <v>345</v>
      </c>
      <c r="C368" s="5" t="s">
        <v>343</v>
      </c>
      <c r="D368" s="5" t="s">
        <v>344</v>
      </c>
      <c r="E368" s="5">
        <v>2</v>
      </c>
      <c r="F368" s="123">
        <v>300</v>
      </c>
      <c r="G368" s="123">
        <f t="shared" si="5"/>
        <v>600</v>
      </c>
    </row>
    <row r="369" spans="1:7" ht="14.4" x14ac:dyDescent="0.3">
      <c r="A369" s="122">
        <v>40181</v>
      </c>
      <c r="B369" s="5" t="s">
        <v>346</v>
      </c>
      <c r="C369" s="5" t="s">
        <v>354</v>
      </c>
      <c r="D369" s="5" t="s">
        <v>355</v>
      </c>
      <c r="E369" s="5">
        <v>5</v>
      </c>
      <c r="F369" s="123">
        <v>225</v>
      </c>
      <c r="G369" s="123">
        <f t="shared" si="5"/>
        <v>1125</v>
      </c>
    </row>
    <row r="370" spans="1:7" ht="14.4" x14ac:dyDescent="0.3">
      <c r="A370" s="122">
        <v>40182</v>
      </c>
      <c r="B370" s="5" t="s">
        <v>347</v>
      </c>
      <c r="C370" s="5" t="s">
        <v>350</v>
      </c>
      <c r="D370" s="5" t="s">
        <v>351</v>
      </c>
      <c r="E370" s="5">
        <v>9</v>
      </c>
      <c r="F370" s="123">
        <v>429</v>
      </c>
      <c r="G370" s="123">
        <f t="shared" si="5"/>
        <v>3861</v>
      </c>
    </row>
    <row r="371" spans="1:7" ht="14.4" x14ac:dyDescent="0.3">
      <c r="A371" s="122">
        <v>40183</v>
      </c>
      <c r="B371" s="5" t="s">
        <v>348</v>
      </c>
      <c r="C371" s="5" t="s">
        <v>340</v>
      </c>
      <c r="D371" s="5" t="s">
        <v>341</v>
      </c>
      <c r="E371" s="5">
        <v>2</v>
      </c>
      <c r="F371" s="123">
        <v>299</v>
      </c>
      <c r="G371" s="123">
        <f t="shared" si="5"/>
        <v>598</v>
      </c>
    </row>
    <row r="372" spans="1:7" ht="14.4" x14ac:dyDescent="0.3">
      <c r="A372" s="122">
        <v>40184</v>
      </c>
      <c r="B372" s="5" t="s">
        <v>349</v>
      </c>
      <c r="C372" s="5" t="s">
        <v>343</v>
      </c>
      <c r="D372" s="5" t="s">
        <v>344</v>
      </c>
      <c r="E372" s="5">
        <v>6</v>
      </c>
      <c r="F372" s="123">
        <v>599</v>
      </c>
      <c r="G372" s="123">
        <f t="shared" si="5"/>
        <v>3594</v>
      </c>
    </row>
  </sheetData>
  <pageMargins left="0.78740157499999996" right="0.78740157499999996" top="0.984251969" bottom="0.984251969" header="0.4921259845" footer="0.4921259845"/>
  <pageSetup paperSize="9" orientation="portrait" horizontalDpi="4294967294" verticalDpi="0" r:id="rId1"/>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4B241-DC6B-44B6-99B8-8A6F852119E3}">
  <sheetPr codeName="Tabelle53"/>
  <dimension ref="A1:L372"/>
  <sheetViews>
    <sheetView zoomScale="200" zoomScaleNormal="200" workbookViewId="0">
      <selection activeCell="E19" sqref="E19"/>
    </sheetView>
  </sheetViews>
  <sheetFormatPr baseColWidth="10" defaultRowHeight="13.2" x14ac:dyDescent="0.25"/>
  <cols>
    <col min="1" max="1" width="11.5546875" style="122"/>
    <col min="2" max="3" width="11.5546875" style="5"/>
    <col min="4" max="4" width="14.109375" style="5" bestFit="1" customWidth="1"/>
    <col min="5" max="5" width="11.5546875" style="5"/>
    <col min="6" max="6" width="11.5546875" style="5" bestFit="1" customWidth="1"/>
    <col min="7" max="7" width="12.6640625" style="5" bestFit="1" customWidth="1"/>
    <col min="8" max="8" width="11.5546875" style="5"/>
    <col min="9" max="9" width="15.6640625" style="5" bestFit="1" customWidth="1"/>
    <col min="10" max="16384" width="11.5546875" style="5"/>
  </cols>
  <sheetData>
    <row r="1" spans="1:12" x14ac:dyDescent="0.25">
      <c r="A1" s="120" t="s">
        <v>333</v>
      </c>
      <c r="B1" s="121" t="s">
        <v>334</v>
      </c>
      <c r="C1" s="121" t="s">
        <v>335</v>
      </c>
      <c r="D1" s="121" t="s">
        <v>336</v>
      </c>
      <c r="E1" s="121" t="s">
        <v>337</v>
      </c>
      <c r="F1" s="121" t="s">
        <v>60</v>
      </c>
      <c r="G1" s="121" t="s">
        <v>338</v>
      </c>
      <c r="I1" s="121"/>
    </row>
    <row r="2" spans="1:12" ht="14.4" x14ac:dyDescent="0.3">
      <c r="A2" s="122">
        <v>39814</v>
      </c>
      <c r="B2" s="5" t="s">
        <v>339</v>
      </c>
      <c r="C2" s="5" t="s">
        <v>340</v>
      </c>
      <c r="D2" s="5" t="s">
        <v>341</v>
      </c>
      <c r="E2" s="5">
        <v>7</v>
      </c>
      <c r="F2" s="123">
        <v>325</v>
      </c>
      <c r="G2" s="123">
        <f>E2*F2</f>
        <v>2275</v>
      </c>
      <c r="I2" s="120"/>
      <c r="J2" s="121"/>
      <c r="K2" s="121"/>
      <c r="L2" s="121"/>
    </row>
    <row r="3" spans="1:12" ht="14.4" x14ac:dyDescent="0.3">
      <c r="A3" s="122">
        <v>39815</v>
      </c>
      <c r="B3" s="5" t="s">
        <v>342</v>
      </c>
      <c r="C3" s="5" t="s">
        <v>343</v>
      </c>
      <c r="D3" s="5" t="s">
        <v>344</v>
      </c>
      <c r="E3" s="5">
        <v>6</v>
      </c>
      <c r="F3" s="123">
        <v>599</v>
      </c>
      <c r="G3" s="123">
        <f t="shared" ref="G3:G66" si="0">E3*F3</f>
        <v>3594</v>
      </c>
    </row>
    <row r="4" spans="1:12" ht="14.4" x14ac:dyDescent="0.3">
      <c r="A4" s="122">
        <v>39816</v>
      </c>
      <c r="B4" s="5" t="s">
        <v>345</v>
      </c>
      <c r="C4" s="5" t="s">
        <v>340</v>
      </c>
      <c r="D4" s="5" t="s">
        <v>341</v>
      </c>
      <c r="E4" s="5">
        <v>5</v>
      </c>
      <c r="F4" s="123">
        <v>400</v>
      </c>
      <c r="G4" s="123">
        <f t="shared" si="0"/>
        <v>2000</v>
      </c>
    </row>
    <row r="5" spans="1:12" ht="14.4" x14ac:dyDescent="0.3">
      <c r="A5" s="122">
        <v>39817</v>
      </c>
      <c r="B5" s="5" t="s">
        <v>346</v>
      </c>
      <c r="C5" s="5" t="s">
        <v>340</v>
      </c>
      <c r="D5" s="5" t="s">
        <v>341</v>
      </c>
      <c r="E5" s="5">
        <v>5</v>
      </c>
      <c r="F5" s="123">
        <v>325</v>
      </c>
      <c r="G5" s="123">
        <f t="shared" si="0"/>
        <v>1625</v>
      </c>
    </row>
    <row r="6" spans="1:12" ht="14.4" x14ac:dyDescent="0.3">
      <c r="A6" s="122">
        <v>39818</v>
      </c>
      <c r="B6" s="5" t="s">
        <v>347</v>
      </c>
      <c r="C6" s="5" t="s">
        <v>340</v>
      </c>
      <c r="D6" s="5" t="s">
        <v>341</v>
      </c>
      <c r="E6" s="5">
        <v>7</v>
      </c>
      <c r="F6" s="123">
        <v>325</v>
      </c>
      <c r="G6" s="123">
        <f t="shared" si="0"/>
        <v>2275</v>
      </c>
    </row>
    <row r="7" spans="1:12" ht="14.4" x14ac:dyDescent="0.3">
      <c r="A7" s="122">
        <v>39819</v>
      </c>
      <c r="B7" s="5" t="s">
        <v>348</v>
      </c>
      <c r="C7" s="5" t="s">
        <v>340</v>
      </c>
      <c r="D7" s="5" t="s">
        <v>341</v>
      </c>
      <c r="E7" s="5">
        <v>3</v>
      </c>
      <c r="F7" s="123">
        <v>400</v>
      </c>
      <c r="G7" s="123">
        <f t="shared" si="0"/>
        <v>1200</v>
      </c>
    </row>
    <row r="8" spans="1:12" ht="14.4" x14ac:dyDescent="0.3">
      <c r="A8" s="122">
        <v>39820</v>
      </c>
      <c r="B8" s="5" t="s">
        <v>349</v>
      </c>
      <c r="C8" s="5" t="s">
        <v>350</v>
      </c>
      <c r="D8" s="5" t="s">
        <v>351</v>
      </c>
      <c r="E8" s="5">
        <v>4</v>
      </c>
      <c r="F8" s="123">
        <v>350</v>
      </c>
      <c r="G8" s="123">
        <f t="shared" si="0"/>
        <v>1400</v>
      </c>
    </row>
    <row r="9" spans="1:12" ht="14.4" x14ac:dyDescent="0.3">
      <c r="A9" s="122">
        <v>39821</v>
      </c>
      <c r="B9" s="5" t="s">
        <v>352</v>
      </c>
      <c r="C9" s="5" t="s">
        <v>350</v>
      </c>
      <c r="D9" s="5" t="s">
        <v>351</v>
      </c>
      <c r="E9" s="5">
        <v>9</v>
      </c>
      <c r="F9" s="123">
        <v>350</v>
      </c>
      <c r="G9" s="123">
        <f t="shared" si="0"/>
        <v>3150</v>
      </c>
    </row>
    <row r="10" spans="1:12" ht="14.4" x14ac:dyDescent="0.3">
      <c r="A10" s="122">
        <v>39822</v>
      </c>
      <c r="B10" s="5" t="s">
        <v>353</v>
      </c>
      <c r="C10" s="5" t="s">
        <v>343</v>
      </c>
      <c r="D10" s="5" t="s">
        <v>344</v>
      </c>
      <c r="E10" s="5">
        <v>2</v>
      </c>
      <c r="F10" s="123">
        <v>599</v>
      </c>
      <c r="G10" s="123">
        <f t="shared" si="0"/>
        <v>1198</v>
      </c>
    </row>
    <row r="11" spans="1:12" ht="14.4" x14ac:dyDescent="0.3">
      <c r="A11" s="122">
        <v>39823</v>
      </c>
      <c r="B11" s="5" t="s">
        <v>342</v>
      </c>
      <c r="C11" s="5" t="s">
        <v>354</v>
      </c>
      <c r="D11" s="5" t="s">
        <v>355</v>
      </c>
      <c r="E11" s="5">
        <v>7</v>
      </c>
      <c r="F11" s="123">
        <v>225</v>
      </c>
      <c r="G11" s="123">
        <f t="shared" si="0"/>
        <v>1575</v>
      </c>
    </row>
    <row r="12" spans="1:12" ht="14.4" x14ac:dyDescent="0.3">
      <c r="A12" s="122">
        <v>39824</v>
      </c>
      <c r="B12" s="5" t="s">
        <v>339</v>
      </c>
      <c r="C12" s="5" t="s">
        <v>350</v>
      </c>
      <c r="D12" s="5" t="s">
        <v>356</v>
      </c>
      <c r="E12" s="5">
        <v>8</v>
      </c>
      <c r="F12" s="123">
        <v>795</v>
      </c>
      <c r="G12" s="123">
        <f t="shared" si="0"/>
        <v>6360</v>
      </c>
    </row>
    <row r="13" spans="1:12" ht="14.4" x14ac:dyDescent="0.3">
      <c r="A13" s="122">
        <v>39825</v>
      </c>
      <c r="B13" s="5" t="s">
        <v>345</v>
      </c>
      <c r="C13" s="5" t="s">
        <v>340</v>
      </c>
      <c r="D13" s="5" t="s">
        <v>341</v>
      </c>
      <c r="E13" s="5">
        <v>4</v>
      </c>
      <c r="F13" s="123">
        <v>400</v>
      </c>
      <c r="G13" s="123">
        <f t="shared" si="0"/>
        <v>1600</v>
      </c>
    </row>
    <row r="14" spans="1:12" ht="14.4" x14ac:dyDescent="0.3">
      <c r="A14" s="122">
        <v>39826</v>
      </c>
      <c r="B14" s="5" t="s">
        <v>346</v>
      </c>
      <c r="C14" s="5" t="s">
        <v>343</v>
      </c>
      <c r="D14" s="5" t="s">
        <v>344</v>
      </c>
      <c r="E14" s="5">
        <v>10</v>
      </c>
      <c r="F14" s="123">
        <v>400</v>
      </c>
      <c r="G14" s="123">
        <f t="shared" si="0"/>
        <v>4000</v>
      </c>
    </row>
    <row r="15" spans="1:12" ht="14.4" x14ac:dyDescent="0.3">
      <c r="A15" s="122">
        <v>39827</v>
      </c>
      <c r="B15" s="5" t="s">
        <v>347</v>
      </c>
      <c r="C15" s="5" t="s">
        <v>350</v>
      </c>
      <c r="D15" s="5" t="s">
        <v>356</v>
      </c>
      <c r="E15" s="5">
        <v>8</v>
      </c>
      <c r="F15" s="123">
        <v>150</v>
      </c>
      <c r="G15" s="123">
        <f t="shared" si="0"/>
        <v>1200</v>
      </c>
    </row>
    <row r="16" spans="1:12" ht="14.4" x14ac:dyDescent="0.3">
      <c r="A16" s="122">
        <v>39828</v>
      </c>
      <c r="B16" s="5" t="s">
        <v>348</v>
      </c>
      <c r="C16" s="5" t="s">
        <v>354</v>
      </c>
      <c r="D16" s="5" t="s">
        <v>355</v>
      </c>
      <c r="E16" s="5">
        <v>4</v>
      </c>
      <c r="F16" s="123">
        <v>225</v>
      </c>
      <c r="G16" s="123">
        <f t="shared" si="0"/>
        <v>900</v>
      </c>
    </row>
    <row r="17" spans="1:7" ht="14.4" x14ac:dyDescent="0.3">
      <c r="A17" s="122">
        <v>39829</v>
      </c>
      <c r="B17" s="5" t="s">
        <v>352</v>
      </c>
      <c r="C17" s="5" t="s">
        <v>340</v>
      </c>
      <c r="D17" s="5" t="s">
        <v>341</v>
      </c>
      <c r="E17" s="5">
        <v>2</v>
      </c>
      <c r="F17" s="123">
        <v>325</v>
      </c>
      <c r="G17" s="123">
        <f t="shared" si="0"/>
        <v>650</v>
      </c>
    </row>
    <row r="18" spans="1:7" ht="14.4" x14ac:dyDescent="0.3">
      <c r="A18" s="122">
        <v>39830</v>
      </c>
      <c r="B18" s="5" t="s">
        <v>353</v>
      </c>
      <c r="C18" s="5" t="s">
        <v>340</v>
      </c>
      <c r="D18" s="5" t="s">
        <v>341</v>
      </c>
      <c r="E18" s="5">
        <v>8</v>
      </c>
      <c r="F18" s="123">
        <v>299</v>
      </c>
      <c r="G18" s="123">
        <f t="shared" si="0"/>
        <v>2392</v>
      </c>
    </row>
    <row r="19" spans="1:7" ht="14.4" x14ac:dyDescent="0.3">
      <c r="A19" s="122">
        <v>39831</v>
      </c>
      <c r="B19" s="5" t="s">
        <v>349</v>
      </c>
      <c r="C19" s="5" t="s">
        <v>340</v>
      </c>
      <c r="D19" s="5" t="s">
        <v>341</v>
      </c>
      <c r="E19" s="5">
        <v>5</v>
      </c>
      <c r="F19" s="123">
        <v>169</v>
      </c>
      <c r="G19" s="123">
        <f t="shared" si="0"/>
        <v>845</v>
      </c>
    </row>
    <row r="20" spans="1:7" ht="14.4" x14ac:dyDescent="0.3">
      <c r="A20" s="122">
        <v>39832</v>
      </c>
      <c r="B20" s="5" t="s">
        <v>339</v>
      </c>
      <c r="C20" s="5" t="s">
        <v>340</v>
      </c>
      <c r="D20" s="5" t="s">
        <v>341</v>
      </c>
      <c r="E20" s="5">
        <v>4</v>
      </c>
      <c r="F20" s="123">
        <v>400</v>
      </c>
      <c r="G20" s="123">
        <f t="shared" si="0"/>
        <v>1600</v>
      </c>
    </row>
    <row r="21" spans="1:7" ht="14.4" x14ac:dyDescent="0.3">
      <c r="A21" s="122">
        <v>39833</v>
      </c>
      <c r="B21" s="5" t="s">
        <v>342</v>
      </c>
      <c r="C21" s="5" t="s">
        <v>340</v>
      </c>
      <c r="D21" s="5" t="s">
        <v>341</v>
      </c>
      <c r="E21" s="5">
        <v>10</v>
      </c>
      <c r="F21" s="123">
        <v>400</v>
      </c>
      <c r="G21" s="123">
        <f t="shared" si="0"/>
        <v>4000</v>
      </c>
    </row>
    <row r="22" spans="1:7" ht="14.4" x14ac:dyDescent="0.3">
      <c r="A22" s="122">
        <v>39834</v>
      </c>
      <c r="B22" s="5" t="s">
        <v>345</v>
      </c>
      <c r="C22" s="5" t="s">
        <v>340</v>
      </c>
      <c r="D22" s="5" t="s">
        <v>341</v>
      </c>
      <c r="E22" s="5">
        <v>3</v>
      </c>
      <c r="F22" s="123">
        <v>450</v>
      </c>
      <c r="G22" s="123">
        <f t="shared" si="0"/>
        <v>1350</v>
      </c>
    </row>
    <row r="23" spans="1:7" ht="14.4" x14ac:dyDescent="0.3">
      <c r="A23" s="122">
        <v>39835</v>
      </c>
      <c r="B23" s="5" t="s">
        <v>346</v>
      </c>
      <c r="C23" s="5" t="s">
        <v>343</v>
      </c>
      <c r="D23" s="5" t="s">
        <v>344</v>
      </c>
      <c r="E23" s="5">
        <v>10</v>
      </c>
      <c r="F23" s="123">
        <v>600</v>
      </c>
      <c r="G23" s="123">
        <f t="shared" si="0"/>
        <v>6000</v>
      </c>
    </row>
    <row r="24" spans="1:7" ht="14.4" x14ac:dyDescent="0.3">
      <c r="A24" s="122">
        <v>39836</v>
      </c>
      <c r="B24" s="5" t="s">
        <v>347</v>
      </c>
      <c r="C24" s="5" t="s">
        <v>340</v>
      </c>
      <c r="D24" s="5" t="s">
        <v>341</v>
      </c>
      <c r="E24" s="5">
        <v>3</v>
      </c>
      <c r="F24" s="123">
        <v>450</v>
      </c>
      <c r="G24" s="123">
        <f t="shared" si="0"/>
        <v>1350</v>
      </c>
    </row>
    <row r="25" spans="1:7" ht="14.4" x14ac:dyDescent="0.3">
      <c r="A25" s="122">
        <v>39837</v>
      </c>
      <c r="B25" s="5" t="s">
        <v>348</v>
      </c>
      <c r="C25" s="5" t="s">
        <v>350</v>
      </c>
      <c r="D25" s="5" t="s">
        <v>356</v>
      </c>
      <c r="E25" s="5">
        <v>1</v>
      </c>
      <c r="F25" s="123">
        <v>150</v>
      </c>
      <c r="G25" s="123">
        <f t="shared" si="0"/>
        <v>150</v>
      </c>
    </row>
    <row r="26" spans="1:7" ht="14.4" x14ac:dyDescent="0.3">
      <c r="A26" s="122">
        <v>39838</v>
      </c>
      <c r="B26" s="5" t="s">
        <v>349</v>
      </c>
      <c r="C26" s="5" t="s">
        <v>354</v>
      </c>
      <c r="D26" s="5" t="s">
        <v>355</v>
      </c>
      <c r="E26" s="5">
        <v>8</v>
      </c>
      <c r="F26" s="123">
        <v>225</v>
      </c>
      <c r="G26" s="123">
        <f t="shared" si="0"/>
        <v>1800</v>
      </c>
    </row>
    <row r="27" spans="1:7" ht="14.4" x14ac:dyDescent="0.3">
      <c r="A27" s="122">
        <v>39839</v>
      </c>
      <c r="B27" s="5" t="s">
        <v>352</v>
      </c>
      <c r="C27" s="5" t="s">
        <v>343</v>
      </c>
      <c r="D27" s="5" t="s">
        <v>344</v>
      </c>
      <c r="E27" s="5">
        <v>1</v>
      </c>
      <c r="F27" s="123">
        <v>300</v>
      </c>
      <c r="G27" s="123">
        <f t="shared" si="0"/>
        <v>300</v>
      </c>
    </row>
    <row r="28" spans="1:7" ht="14.4" x14ac:dyDescent="0.3">
      <c r="A28" s="122">
        <v>39840</v>
      </c>
      <c r="B28" s="5" t="s">
        <v>353</v>
      </c>
      <c r="C28" s="5" t="s">
        <v>340</v>
      </c>
      <c r="D28" s="5" t="s">
        <v>341</v>
      </c>
      <c r="E28" s="5">
        <v>4</v>
      </c>
      <c r="F28" s="123">
        <v>400</v>
      </c>
      <c r="G28" s="123">
        <f t="shared" si="0"/>
        <v>1600</v>
      </c>
    </row>
    <row r="29" spans="1:7" ht="14.4" x14ac:dyDescent="0.3">
      <c r="A29" s="122">
        <v>39841</v>
      </c>
      <c r="B29" s="5" t="s">
        <v>342</v>
      </c>
      <c r="C29" s="5" t="s">
        <v>354</v>
      </c>
      <c r="D29" s="5" t="s">
        <v>355</v>
      </c>
      <c r="E29" s="5">
        <v>8</v>
      </c>
      <c r="F29" s="123">
        <v>225</v>
      </c>
      <c r="G29" s="123">
        <f t="shared" si="0"/>
        <v>1800</v>
      </c>
    </row>
    <row r="30" spans="1:7" ht="14.4" x14ac:dyDescent="0.3">
      <c r="A30" s="122">
        <v>39842</v>
      </c>
      <c r="B30" s="5" t="s">
        <v>339</v>
      </c>
      <c r="C30" s="5" t="s">
        <v>354</v>
      </c>
      <c r="D30" s="5" t="s">
        <v>355</v>
      </c>
      <c r="E30" s="5">
        <v>10</v>
      </c>
      <c r="F30" s="123">
        <v>225</v>
      </c>
      <c r="G30" s="123">
        <f t="shared" si="0"/>
        <v>2250</v>
      </c>
    </row>
    <row r="31" spans="1:7" ht="14.4" x14ac:dyDescent="0.3">
      <c r="A31" s="122">
        <v>39843</v>
      </c>
      <c r="B31" s="5" t="s">
        <v>345</v>
      </c>
      <c r="C31" s="5" t="s">
        <v>350</v>
      </c>
      <c r="D31" s="5" t="s">
        <v>356</v>
      </c>
      <c r="E31" s="5">
        <v>3</v>
      </c>
      <c r="F31" s="123">
        <v>795</v>
      </c>
      <c r="G31" s="123">
        <f t="shared" si="0"/>
        <v>2385</v>
      </c>
    </row>
    <row r="32" spans="1:7" ht="14.4" x14ac:dyDescent="0.3">
      <c r="A32" s="122">
        <v>39844</v>
      </c>
      <c r="B32" s="5" t="s">
        <v>346</v>
      </c>
      <c r="C32" s="5" t="s">
        <v>350</v>
      </c>
      <c r="D32" s="5" t="s">
        <v>351</v>
      </c>
      <c r="E32" s="5">
        <v>2</v>
      </c>
      <c r="F32" s="123">
        <v>350</v>
      </c>
      <c r="G32" s="123">
        <f t="shared" si="0"/>
        <v>700</v>
      </c>
    </row>
    <row r="33" spans="1:7" ht="14.4" x14ac:dyDescent="0.3">
      <c r="A33" s="122">
        <v>39845</v>
      </c>
      <c r="B33" s="5" t="s">
        <v>347</v>
      </c>
      <c r="C33" s="5" t="s">
        <v>350</v>
      </c>
      <c r="D33" s="5" t="s">
        <v>351</v>
      </c>
      <c r="E33" s="5">
        <v>4</v>
      </c>
      <c r="F33" s="123">
        <v>429</v>
      </c>
      <c r="G33" s="123">
        <f t="shared" si="0"/>
        <v>1716</v>
      </c>
    </row>
    <row r="34" spans="1:7" ht="14.4" x14ac:dyDescent="0.3">
      <c r="A34" s="122">
        <v>39846</v>
      </c>
      <c r="B34" s="5" t="s">
        <v>348</v>
      </c>
      <c r="C34" s="5" t="s">
        <v>343</v>
      </c>
      <c r="D34" s="5" t="s">
        <v>344</v>
      </c>
      <c r="E34" s="5">
        <v>5</v>
      </c>
      <c r="F34" s="123">
        <v>229</v>
      </c>
      <c r="G34" s="123">
        <f t="shared" si="0"/>
        <v>1145</v>
      </c>
    </row>
    <row r="35" spans="1:7" ht="14.4" x14ac:dyDescent="0.3">
      <c r="A35" s="122">
        <v>39847</v>
      </c>
      <c r="B35" s="5" t="s">
        <v>352</v>
      </c>
      <c r="C35" s="5" t="s">
        <v>354</v>
      </c>
      <c r="D35" s="5" t="s">
        <v>355</v>
      </c>
      <c r="E35" s="5">
        <v>9</v>
      </c>
      <c r="F35" s="123">
        <v>225</v>
      </c>
      <c r="G35" s="123">
        <f t="shared" si="0"/>
        <v>2025</v>
      </c>
    </row>
    <row r="36" spans="1:7" ht="14.4" x14ac:dyDescent="0.3">
      <c r="A36" s="122">
        <v>39848</v>
      </c>
      <c r="B36" s="5" t="s">
        <v>353</v>
      </c>
      <c r="C36" s="5" t="s">
        <v>343</v>
      </c>
      <c r="D36" s="5" t="s">
        <v>344</v>
      </c>
      <c r="E36" s="5">
        <v>3</v>
      </c>
      <c r="F36" s="123">
        <v>599</v>
      </c>
      <c r="G36" s="123">
        <f t="shared" si="0"/>
        <v>1797</v>
      </c>
    </row>
    <row r="37" spans="1:7" ht="14.4" x14ac:dyDescent="0.3">
      <c r="A37" s="122">
        <v>39849</v>
      </c>
      <c r="B37" s="5" t="s">
        <v>349</v>
      </c>
      <c r="C37" s="5" t="s">
        <v>350</v>
      </c>
      <c r="D37" s="5" t="s">
        <v>351</v>
      </c>
      <c r="E37" s="5">
        <v>7</v>
      </c>
      <c r="F37" s="123">
        <v>429</v>
      </c>
      <c r="G37" s="123">
        <f t="shared" si="0"/>
        <v>3003</v>
      </c>
    </row>
    <row r="38" spans="1:7" ht="14.4" x14ac:dyDescent="0.3">
      <c r="A38" s="122">
        <v>39850</v>
      </c>
      <c r="B38" s="5" t="s">
        <v>339</v>
      </c>
      <c r="C38" s="5" t="s">
        <v>343</v>
      </c>
      <c r="D38" s="5" t="s">
        <v>344</v>
      </c>
      <c r="E38" s="5">
        <v>5</v>
      </c>
      <c r="F38" s="123">
        <v>229</v>
      </c>
      <c r="G38" s="123">
        <f t="shared" si="0"/>
        <v>1145</v>
      </c>
    </row>
    <row r="39" spans="1:7" ht="14.4" x14ac:dyDescent="0.3">
      <c r="A39" s="122">
        <v>39851</v>
      </c>
      <c r="B39" s="5" t="s">
        <v>342</v>
      </c>
      <c r="C39" s="5" t="s">
        <v>350</v>
      </c>
      <c r="D39" s="5" t="s">
        <v>351</v>
      </c>
      <c r="E39" s="5">
        <v>6</v>
      </c>
      <c r="F39" s="123">
        <v>350</v>
      </c>
      <c r="G39" s="123">
        <f t="shared" si="0"/>
        <v>2100</v>
      </c>
    </row>
    <row r="40" spans="1:7" ht="14.4" x14ac:dyDescent="0.3">
      <c r="A40" s="122">
        <v>39852</v>
      </c>
      <c r="B40" s="5" t="s">
        <v>345</v>
      </c>
      <c r="C40" s="5" t="s">
        <v>350</v>
      </c>
      <c r="D40" s="5" t="s">
        <v>351</v>
      </c>
      <c r="E40" s="5">
        <v>1</v>
      </c>
      <c r="F40" s="123">
        <v>429</v>
      </c>
      <c r="G40" s="123">
        <f t="shared" si="0"/>
        <v>429</v>
      </c>
    </row>
    <row r="41" spans="1:7" ht="14.4" x14ac:dyDescent="0.3">
      <c r="A41" s="122">
        <v>39853</v>
      </c>
      <c r="B41" s="5" t="s">
        <v>346</v>
      </c>
      <c r="C41" s="5" t="s">
        <v>350</v>
      </c>
      <c r="D41" s="5" t="s">
        <v>351</v>
      </c>
      <c r="E41" s="5">
        <v>3</v>
      </c>
      <c r="F41" s="123">
        <v>429</v>
      </c>
      <c r="G41" s="123">
        <f t="shared" si="0"/>
        <v>1287</v>
      </c>
    </row>
    <row r="42" spans="1:7" ht="14.4" x14ac:dyDescent="0.3">
      <c r="A42" s="122">
        <v>39854</v>
      </c>
      <c r="B42" s="5" t="s">
        <v>347</v>
      </c>
      <c r="C42" s="5" t="s">
        <v>343</v>
      </c>
      <c r="D42" s="5" t="s">
        <v>344</v>
      </c>
      <c r="E42" s="5">
        <v>8</v>
      </c>
      <c r="F42" s="123">
        <v>400</v>
      </c>
      <c r="G42" s="123">
        <f t="shared" si="0"/>
        <v>3200</v>
      </c>
    </row>
    <row r="43" spans="1:7" ht="14.4" x14ac:dyDescent="0.3">
      <c r="A43" s="122">
        <v>39855</v>
      </c>
      <c r="B43" s="5" t="s">
        <v>348</v>
      </c>
      <c r="C43" s="5" t="s">
        <v>350</v>
      </c>
      <c r="D43" s="5" t="s">
        <v>356</v>
      </c>
      <c r="E43" s="5">
        <v>7</v>
      </c>
      <c r="F43" s="123">
        <v>150</v>
      </c>
      <c r="G43" s="123">
        <f t="shared" si="0"/>
        <v>1050</v>
      </c>
    </row>
    <row r="44" spans="1:7" ht="14.4" x14ac:dyDescent="0.3">
      <c r="A44" s="122">
        <v>39856</v>
      </c>
      <c r="B44" s="5" t="s">
        <v>349</v>
      </c>
      <c r="C44" s="5" t="s">
        <v>340</v>
      </c>
      <c r="D44" s="5" t="s">
        <v>341</v>
      </c>
      <c r="E44" s="5">
        <v>6</v>
      </c>
      <c r="F44" s="123">
        <v>169</v>
      </c>
      <c r="G44" s="123">
        <f t="shared" si="0"/>
        <v>1014</v>
      </c>
    </row>
    <row r="45" spans="1:7" ht="14.4" x14ac:dyDescent="0.3">
      <c r="A45" s="122">
        <v>39857</v>
      </c>
      <c r="B45" s="5" t="s">
        <v>352</v>
      </c>
      <c r="C45" s="5" t="s">
        <v>350</v>
      </c>
      <c r="D45" s="5" t="s">
        <v>356</v>
      </c>
      <c r="E45" s="5">
        <v>9</v>
      </c>
      <c r="F45" s="123">
        <v>150</v>
      </c>
      <c r="G45" s="123">
        <f t="shared" si="0"/>
        <v>1350</v>
      </c>
    </row>
    <row r="46" spans="1:7" ht="14.4" x14ac:dyDescent="0.3">
      <c r="A46" s="122">
        <v>39858</v>
      </c>
      <c r="B46" s="5" t="s">
        <v>353</v>
      </c>
      <c r="C46" s="5" t="s">
        <v>340</v>
      </c>
      <c r="D46" s="5" t="s">
        <v>341</v>
      </c>
      <c r="E46" s="5">
        <v>3</v>
      </c>
      <c r="F46" s="123">
        <v>299</v>
      </c>
      <c r="G46" s="123">
        <f t="shared" si="0"/>
        <v>897</v>
      </c>
    </row>
    <row r="47" spans="1:7" ht="14.4" x14ac:dyDescent="0.3">
      <c r="A47" s="122">
        <v>39859</v>
      </c>
      <c r="B47" s="5" t="s">
        <v>342</v>
      </c>
      <c r="C47" s="5" t="s">
        <v>340</v>
      </c>
      <c r="D47" s="5" t="s">
        <v>341</v>
      </c>
      <c r="E47" s="5">
        <v>10</v>
      </c>
      <c r="F47" s="123">
        <v>299</v>
      </c>
      <c r="G47" s="123">
        <f t="shared" si="0"/>
        <v>2990</v>
      </c>
    </row>
    <row r="48" spans="1:7" ht="14.4" x14ac:dyDescent="0.3">
      <c r="A48" s="122">
        <v>39860</v>
      </c>
      <c r="B48" s="5" t="s">
        <v>339</v>
      </c>
      <c r="C48" s="5" t="s">
        <v>340</v>
      </c>
      <c r="D48" s="5" t="s">
        <v>341</v>
      </c>
      <c r="E48" s="5">
        <v>5</v>
      </c>
      <c r="F48" s="123">
        <v>169</v>
      </c>
      <c r="G48" s="123">
        <f t="shared" si="0"/>
        <v>845</v>
      </c>
    </row>
    <row r="49" spans="1:7" ht="14.4" x14ac:dyDescent="0.3">
      <c r="A49" s="122">
        <v>39861</v>
      </c>
      <c r="B49" s="5" t="s">
        <v>345</v>
      </c>
      <c r="C49" s="5" t="s">
        <v>354</v>
      </c>
      <c r="D49" s="5" t="s">
        <v>355</v>
      </c>
      <c r="E49" s="5">
        <v>9</v>
      </c>
      <c r="F49" s="123">
        <v>225</v>
      </c>
      <c r="G49" s="123">
        <f t="shared" si="0"/>
        <v>2025</v>
      </c>
    </row>
    <row r="50" spans="1:7" ht="14.4" x14ac:dyDescent="0.3">
      <c r="A50" s="122">
        <v>39862</v>
      </c>
      <c r="B50" s="5" t="s">
        <v>346</v>
      </c>
      <c r="C50" s="5" t="s">
        <v>343</v>
      </c>
      <c r="D50" s="5" t="s">
        <v>344</v>
      </c>
      <c r="E50" s="5">
        <v>7</v>
      </c>
      <c r="F50" s="123">
        <v>400</v>
      </c>
      <c r="G50" s="123">
        <f t="shared" si="0"/>
        <v>2800</v>
      </c>
    </row>
    <row r="51" spans="1:7" ht="14.4" x14ac:dyDescent="0.3">
      <c r="A51" s="122">
        <v>39863</v>
      </c>
      <c r="B51" s="5" t="s">
        <v>347</v>
      </c>
      <c r="C51" s="5" t="s">
        <v>340</v>
      </c>
      <c r="D51" s="5" t="s">
        <v>341</v>
      </c>
      <c r="E51" s="5">
        <v>3</v>
      </c>
      <c r="F51" s="123">
        <v>450</v>
      </c>
      <c r="G51" s="123">
        <f t="shared" si="0"/>
        <v>1350</v>
      </c>
    </row>
    <row r="52" spans="1:7" ht="14.4" x14ac:dyDescent="0.3">
      <c r="A52" s="122">
        <v>39864</v>
      </c>
      <c r="B52" s="5" t="s">
        <v>348</v>
      </c>
      <c r="C52" s="5" t="s">
        <v>343</v>
      </c>
      <c r="D52" s="5" t="s">
        <v>344</v>
      </c>
      <c r="E52" s="5">
        <v>7</v>
      </c>
      <c r="F52" s="123">
        <v>400</v>
      </c>
      <c r="G52" s="123">
        <f t="shared" si="0"/>
        <v>2800</v>
      </c>
    </row>
    <row r="53" spans="1:7" ht="14.4" x14ac:dyDescent="0.3">
      <c r="A53" s="122">
        <v>39865</v>
      </c>
      <c r="B53" s="5" t="s">
        <v>352</v>
      </c>
      <c r="C53" s="5" t="s">
        <v>343</v>
      </c>
      <c r="D53" s="5" t="s">
        <v>344</v>
      </c>
      <c r="E53" s="5">
        <v>6</v>
      </c>
      <c r="F53" s="123">
        <v>599</v>
      </c>
      <c r="G53" s="123">
        <f t="shared" si="0"/>
        <v>3594</v>
      </c>
    </row>
    <row r="54" spans="1:7" ht="14.4" x14ac:dyDescent="0.3">
      <c r="A54" s="122">
        <v>39866</v>
      </c>
      <c r="B54" s="5" t="s">
        <v>353</v>
      </c>
      <c r="C54" s="5" t="s">
        <v>350</v>
      </c>
      <c r="D54" s="5" t="s">
        <v>356</v>
      </c>
      <c r="E54" s="5">
        <v>6</v>
      </c>
      <c r="F54" s="123">
        <v>150</v>
      </c>
      <c r="G54" s="123">
        <f t="shared" si="0"/>
        <v>900</v>
      </c>
    </row>
    <row r="55" spans="1:7" ht="14.4" x14ac:dyDescent="0.3">
      <c r="A55" s="122">
        <v>39867</v>
      </c>
      <c r="B55" s="5" t="s">
        <v>349</v>
      </c>
      <c r="C55" s="5" t="s">
        <v>343</v>
      </c>
      <c r="D55" s="5" t="s">
        <v>344</v>
      </c>
      <c r="E55" s="5">
        <v>1</v>
      </c>
      <c r="F55" s="123">
        <v>300</v>
      </c>
      <c r="G55" s="123">
        <f t="shared" si="0"/>
        <v>300</v>
      </c>
    </row>
    <row r="56" spans="1:7" ht="14.4" x14ac:dyDescent="0.3">
      <c r="A56" s="122">
        <v>39868</v>
      </c>
      <c r="B56" s="5" t="s">
        <v>339</v>
      </c>
      <c r="C56" s="5" t="s">
        <v>340</v>
      </c>
      <c r="D56" s="5" t="s">
        <v>341</v>
      </c>
      <c r="E56" s="5">
        <v>3</v>
      </c>
      <c r="F56" s="123">
        <v>169</v>
      </c>
      <c r="G56" s="123">
        <f t="shared" si="0"/>
        <v>507</v>
      </c>
    </row>
    <row r="57" spans="1:7" ht="14.4" x14ac:dyDescent="0.3">
      <c r="A57" s="122">
        <v>39869</v>
      </c>
      <c r="B57" s="5" t="s">
        <v>342</v>
      </c>
      <c r="C57" s="5" t="s">
        <v>343</v>
      </c>
      <c r="D57" s="5" t="s">
        <v>344</v>
      </c>
      <c r="E57" s="5">
        <v>9</v>
      </c>
      <c r="F57" s="123">
        <v>400</v>
      </c>
      <c r="G57" s="123">
        <f t="shared" si="0"/>
        <v>3600</v>
      </c>
    </row>
    <row r="58" spans="1:7" ht="14.4" x14ac:dyDescent="0.3">
      <c r="A58" s="122">
        <v>39870</v>
      </c>
      <c r="B58" s="5" t="s">
        <v>345</v>
      </c>
      <c r="C58" s="5" t="s">
        <v>350</v>
      </c>
      <c r="D58" s="5" t="s">
        <v>351</v>
      </c>
      <c r="E58" s="5">
        <v>1</v>
      </c>
      <c r="F58" s="123">
        <v>350</v>
      </c>
      <c r="G58" s="123">
        <f t="shared" si="0"/>
        <v>350</v>
      </c>
    </row>
    <row r="59" spans="1:7" ht="14.4" x14ac:dyDescent="0.3">
      <c r="A59" s="122">
        <v>39871</v>
      </c>
      <c r="B59" s="5" t="s">
        <v>346</v>
      </c>
      <c r="C59" s="5" t="s">
        <v>340</v>
      </c>
      <c r="D59" s="5" t="s">
        <v>341</v>
      </c>
      <c r="E59" s="5">
        <v>3</v>
      </c>
      <c r="F59" s="123">
        <v>450</v>
      </c>
      <c r="G59" s="123">
        <f t="shared" si="0"/>
        <v>1350</v>
      </c>
    </row>
    <row r="60" spans="1:7" ht="14.4" x14ac:dyDescent="0.3">
      <c r="A60" s="122">
        <v>39872</v>
      </c>
      <c r="B60" s="5" t="s">
        <v>347</v>
      </c>
      <c r="C60" s="5" t="s">
        <v>350</v>
      </c>
      <c r="D60" s="5" t="s">
        <v>356</v>
      </c>
      <c r="E60" s="5">
        <v>3</v>
      </c>
      <c r="F60" s="123">
        <v>150</v>
      </c>
      <c r="G60" s="123">
        <f t="shared" si="0"/>
        <v>450</v>
      </c>
    </row>
    <row r="61" spans="1:7" ht="14.4" x14ac:dyDescent="0.3">
      <c r="A61" s="122">
        <v>39873</v>
      </c>
      <c r="B61" s="5" t="s">
        <v>348</v>
      </c>
      <c r="C61" s="5" t="s">
        <v>340</v>
      </c>
      <c r="D61" s="5" t="s">
        <v>341</v>
      </c>
      <c r="E61" s="5">
        <v>5</v>
      </c>
      <c r="F61" s="123">
        <v>450</v>
      </c>
      <c r="G61" s="123">
        <f t="shared" si="0"/>
        <v>2250</v>
      </c>
    </row>
    <row r="62" spans="1:7" ht="14.4" x14ac:dyDescent="0.3">
      <c r="A62" s="122">
        <v>39874</v>
      </c>
      <c r="B62" s="5" t="s">
        <v>349</v>
      </c>
      <c r="C62" s="5" t="s">
        <v>343</v>
      </c>
      <c r="D62" s="5" t="s">
        <v>344</v>
      </c>
      <c r="E62" s="5">
        <v>10</v>
      </c>
      <c r="F62" s="123">
        <v>600</v>
      </c>
      <c r="G62" s="123">
        <f t="shared" si="0"/>
        <v>6000</v>
      </c>
    </row>
    <row r="63" spans="1:7" ht="14.4" x14ac:dyDescent="0.3">
      <c r="A63" s="122">
        <v>39875</v>
      </c>
      <c r="B63" s="5" t="s">
        <v>352</v>
      </c>
      <c r="C63" s="5" t="s">
        <v>350</v>
      </c>
      <c r="D63" s="5" t="s">
        <v>351</v>
      </c>
      <c r="E63" s="5">
        <v>5</v>
      </c>
      <c r="F63" s="123">
        <v>350</v>
      </c>
      <c r="G63" s="123">
        <f t="shared" si="0"/>
        <v>1750</v>
      </c>
    </row>
    <row r="64" spans="1:7" ht="14.4" x14ac:dyDescent="0.3">
      <c r="A64" s="122">
        <v>39876</v>
      </c>
      <c r="B64" s="5" t="s">
        <v>353</v>
      </c>
      <c r="C64" s="5" t="s">
        <v>340</v>
      </c>
      <c r="D64" s="5" t="s">
        <v>341</v>
      </c>
      <c r="E64" s="5">
        <v>1</v>
      </c>
      <c r="F64" s="123">
        <v>450</v>
      </c>
      <c r="G64" s="123">
        <f t="shared" si="0"/>
        <v>450</v>
      </c>
    </row>
    <row r="65" spans="1:7" ht="14.4" x14ac:dyDescent="0.3">
      <c r="A65" s="122">
        <v>39877</v>
      </c>
      <c r="B65" s="5" t="s">
        <v>342</v>
      </c>
      <c r="C65" s="5" t="s">
        <v>354</v>
      </c>
      <c r="D65" s="5" t="s">
        <v>355</v>
      </c>
      <c r="E65" s="5">
        <v>9</v>
      </c>
      <c r="F65" s="123">
        <v>225</v>
      </c>
      <c r="G65" s="123">
        <f t="shared" si="0"/>
        <v>2025</v>
      </c>
    </row>
    <row r="66" spans="1:7" ht="14.4" x14ac:dyDescent="0.3">
      <c r="A66" s="122">
        <v>39878</v>
      </c>
      <c r="B66" s="5" t="s">
        <v>339</v>
      </c>
      <c r="C66" s="5" t="s">
        <v>340</v>
      </c>
      <c r="D66" s="5" t="s">
        <v>341</v>
      </c>
      <c r="E66" s="5">
        <v>4</v>
      </c>
      <c r="F66" s="123">
        <v>169</v>
      </c>
      <c r="G66" s="123">
        <f t="shared" si="0"/>
        <v>676</v>
      </c>
    </row>
    <row r="67" spans="1:7" ht="14.4" x14ac:dyDescent="0.3">
      <c r="A67" s="122">
        <v>39879</v>
      </c>
      <c r="B67" s="5" t="s">
        <v>345</v>
      </c>
      <c r="C67" s="5" t="s">
        <v>343</v>
      </c>
      <c r="D67" s="5" t="s">
        <v>344</v>
      </c>
      <c r="E67" s="5">
        <v>1</v>
      </c>
      <c r="F67" s="123">
        <v>300</v>
      </c>
      <c r="G67" s="123">
        <f t="shared" ref="G67:G130" si="1">E67*F67</f>
        <v>300</v>
      </c>
    </row>
    <row r="68" spans="1:7" ht="14.4" x14ac:dyDescent="0.3">
      <c r="A68" s="122">
        <v>39880</v>
      </c>
      <c r="B68" s="5" t="s">
        <v>346</v>
      </c>
      <c r="C68" s="5" t="s">
        <v>340</v>
      </c>
      <c r="D68" s="5" t="s">
        <v>341</v>
      </c>
      <c r="E68" s="5">
        <v>8</v>
      </c>
      <c r="F68" s="123">
        <v>450</v>
      </c>
      <c r="G68" s="123">
        <f t="shared" si="1"/>
        <v>3600</v>
      </c>
    </row>
    <row r="69" spans="1:7" ht="14.4" x14ac:dyDescent="0.3">
      <c r="A69" s="122">
        <v>39881</v>
      </c>
      <c r="B69" s="5" t="s">
        <v>347</v>
      </c>
      <c r="C69" s="5" t="s">
        <v>354</v>
      </c>
      <c r="D69" s="5" t="s">
        <v>355</v>
      </c>
      <c r="E69" s="5">
        <v>1</v>
      </c>
      <c r="F69" s="123">
        <v>225</v>
      </c>
      <c r="G69" s="123">
        <f t="shared" si="1"/>
        <v>225</v>
      </c>
    </row>
    <row r="70" spans="1:7" ht="14.4" x14ac:dyDescent="0.3">
      <c r="A70" s="122">
        <v>39882</v>
      </c>
      <c r="B70" s="5" t="s">
        <v>348</v>
      </c>
      <c r="C70" s="5" t="s">
        <v>350</v>
      </c>
      <c r="D70" s="5" t="s">
        <v>351</v>
      </c>
      <c r="E70" s="5">
        <v>7</v>
      </c>
      <c r="F70" s="123">
        <v>350</v>
      </c>
      <c r="G70" s="123">
        <f t="shared" si="1"/>
        <v>2450</v>
      </c>
    </row>
    <row r="71" spans="1:7" ht="14.4" x14ac:dyDescent="0.3">
      <c r="A71" s="122">
        <v>39883</v>
      </c>
      <c r="B71" s="5" t="s">
        <v>352</v>
      </c>
      <c r="C71" s="5" t="s">
        <v>350</v>
      </c>
      <c r="D71" s="5" t="s">
        <v>351</v>
      </c>
      <c r="E71" s="5">
        <v>3</v>
      </c>
      <c r="F71" s="123">
        <v>350</v>
      </c>
      <c r="G71" s="123">
        <f t="shared" si="1"/>
        <v>1050</v>
      </c>
    </row>
    <row r="72" spans="1:7" ht="14.4" x14ac:dyDescent="0.3">
      <c r="A72" s="122">
        <v>39884</v>
      </c>
      <c r="B72" s="5" t="s">
        <v>353</v>
      </c>
      <c r="C72" s="5" t="s">
        <v>354</v>
      </c>
      <c r="D72" s="5" t="s">
        <v>355</v>
      </c>
      <c r="E72" s="5">
        <v>3</v>
      </c>
      <c r="F72" s="123">
        <v>225</v>
      </c>
      <c r="G72" s="123">
        <f t="shared" si="1"/>
        <v>675</v>
      </c>
    </row>
    <row r="73" spans="1:7" ht="14.4" x14ac:dyDescent="0.3">
      <c r="A73" s="122">
        <v>39885</v>
      </c>
      <c r="B73" s="5" t="s">
        <v>349</v>
      </c>
      <c r="C73" s="5" t="s">
        <v>350</v>
      </c>
      <c r="D73" s="5" t="s">
        <v>351</v>
      </c>
      <c r="E73" s="5">
        <v>3</v>
      </c>
      <c r="F73" s="123">
        <v>350</v>
      </c>
      <c r="G73" s="123">
        <f t="shared" si="1"/>
        <v>1050</v>
      </c>
    </row>
    <row r="74" spans="1:7" ht="14.4" x14ac:dyDescent="0.3">
      <c r="A74" s="122">
        <v>39886</v>
      </c>
      <c r="B74" s="5" t="s">
        <v>339</v>
      </c>
      <c r="C74" s="5" t="s">
        <v>343</v>
      </c>
      <c r="D74" s="5" t="s">
        <v>344</v>
      </c>
      <c r="E74" s="5">
        <v>10</v>
      </c>
      <c r="F74" s="123">
        <v>599</v>
      </c>
      <c r="G74" s="123">
        <f t="shared" si="1"/>
        <v>5990</v>
      </c>
    </row>
    <row r="75" spans="1:7" ht="14.4" x14ac:dyDescent="0.3">
      <c r="A75" s="122">
        <v>39887</v>
      </c>
      <c r="B75" s="5" t="s">
        <v>342</v>
      </c>
      <c r="C75" s="5" t="s">
        <v>350</v>
      </c>
      <c r="D75" s="5" t="s">
        <v>351</v>
      </c>
      <c r="E75" s="5">
        <v>9</v>
      </c>
      <c r="F75" s="123">
        <v>350</v>
      </c>
      <c r="G75" s="123">
        <f t="shared" si="1"/>
        <v>3150</v>
      </c>
    </row>
    <row r="76" spans="1:7" ht="14.4" x14ac:dyDescent="0.3">
      <c r="A76" s="122">
        <v>39888</v>
      </c>
      <c r="B76" s="5" t="s">
        <v>345</v>
      </c>
      <c r="C76" s="5" t="s">
        <v>343</v>
      </c>
      <c r="D76" s="5" t="s">
        <v>344</v>
      </c>
      <c r="E76" s="5">
        <v>7</v>
      </c>
      <c r="F76" s="123">
        <v>229</v>
      </c>
      <c r="G76" s="123">
        <f t="shared" si="1"/>
        <v>1603</v>
      </c>
    </row>
    <row r="77" spans="1:7" ht="14.4" x14ac:dyDescent="0.3">
      <c r="A77" s="122">
        <v>39889</v>
      </c>
      <c r="B77" s="5" t="s">
        <v>346</v>
      </c>
      <c r="C77" s="5" t="s">
        <v>343</v>
      </c>
      <c r="D77" s="5" t="s">
        <v>344</v>
      </c>
      <c r="E77" s="5">
        <v>6</v>
      </c>
      <c r="F77" s="123">
        <v>229</v>
      </c>
      <c r="G77" s="123">
        <f t="shared" si="1"/>
        <v>1374</v>
      </c>
    </row>
    <row r="78" spans="1:7" ht="14.4" x14ac:dyDescent="0.3">
      <c r="A78" s="122">
        <v>39890</v>
      </c>
      <c r="B78" s="5" t="s">
        <v>347</v>
      </c>
      <c r="C78" s="5" t="s">
        <v>350</v>
      </c>
      <c r="D78" s="5" t="s">
        <v>351</v>
      </c>
      <c r="E78" s="5">
        <v>9</v>
      </c>
      <c r="F78" s="123">
        <v>429</v>
      </c>
      <c r="G78" s="123">
        <f t="shared" si="1"/>
        <v>3861</v>
      </c>
    </row>
    <row r="79" spans="1:7" ht="14.4" x14ac:dyDescent="0.3">
      <c r="A79" s="122">
        <v>39891</v>
      </c>
      <c r="B79" s="5" t="s">
        <v>348</v>
      </c>
      <c r="C79" s="5" t="s">
        <v>350</v>
      </c>
      <c r="D79" s="5" t="s">
        <v>351</v>
      </c>
      <c r="E79" s="5">
        <v>2</v>
      </c>
      <c r="F79" s="123">
        <v>429</v>
      </c>
      <c r="G79" s="123">
        <f t="shared" si="1"/>
        <v>858</v>
      </c>
    </row>
    <row r="80" spans="1:7" ht="14.4" x14ac:dyDescent="0.3">
      <c r="A80" s="122">
        <v>39892</v>
      </c>
      <c r="B80" s="5" t="s">
        <v>349</v>
      </c>
      <c r="C80" s="5" t="s">
        <v>350</v>
      </c>
      <c r="D80" s="5" t="s">
        <v>351</v>
      </c>
      <c r="E80" s="5">
        <v>4</v>
      </c>
      <c r="F80" s="123">
        <v>350</v>
      </c>
      <c r="G80" s="123">
        <f t="shared" si="1"/>
        <v>1400</v>
      </c>
    </row>
    <row r="81" spans="1:7" ht="14.4" x14ac:dyDescent="0.3">
      <c r="A81" s="122">
        <v>39893</v>
      </c>
      <c r="B81" s="5" t="s">
        <v>352</v>
      </c>
      <c r="C81" s="5" t="s">
        <v>343</v>
      </c>
      <c r="D81" s="5" t="s">
        <v>344</v>
      </c>
      <c r="E81" s="5">
        <v>2</v>
      </c>
      <c r="F81" s="123">
        <v>300</v>
      </c>
      <c r="G81" s="123">
        <f t="shared" si="1"/>
        <v>600</v>
      </c>
    </row>
    <row r="82" spans="1:7" ht="14.4" x14ac:dyDescent="0.3">
      <c r="A82" s="122">
        <v>39894</v>
      </c>
      <c r="B82" s="5" t="s">
        <v>353</v>
      </c>
      <c r="C82" s="5" t="s">
        <v>350</v>
      </c>
      <c r="D82" s="5" t="s">
        <v>351</v>
      </c>
      <c r="E82" s="5">
        <v>7</v>
      </c>
      <c r="F82" s="123">
        <v>350</v>
      </c>
      <c r="G82" s="123">
        <f t="shared" si="1"/>
        <v>2450</v>
      </c>
    </row>
    <row r="83" spans="1:7" ht="14.4" x14ac:dyDescent="0.3">
      <c r="A83" s="122">
        <v>39895</v>
      </c>
      <c r="B83" s="5" t="s">
        <v>342</v>
      </c>
      <c r="C83" s="5" t="s">
        <v>343</v>
      </c>
      <c r="D83" s="5" t="s">
        <v>344</v>
      </c>
      <c r="E83" s="5">
        <v>2</v>
      </c>
      <c r="F83" s="123">
        <v>600</v>
      </c>
      <c r="G83" s="123">
        <f t="shared" si="1"/>
        <v>1200</v>
      </c>
    </row>
    <row r="84" spans="1:7" ht="14.4" x14ac:dyDescent="0.3">
      <c r="A84" s="122">
        <v>39896</v>
      </c>
      <c r="B84" s="5" t="s">
        <v>339</v>
      </c>
      <c r="C84" s="5" t="s">
        <v>343</v>
      </c>
      <c r="D84" s="5" t="s">
        <v>344</v>
      </c>
      <c r="E84" s="5">
        <v>4</v>
      </c>
      <c r="F84" s="123">
        <v>599</v>
      </c>
      <c r="G84" s="123">
        <f t="shared" si="1"/>
        <v>2396</v>
      </c>
    </row>
    <row r="85" spans="1:7" ht="14.4" x14ac:dyDescent="0.3">
      <c r="A85" s="122">
        <v>39897</v>
      </c>
      <c r="B85" s="5" t="s">
        <v>345</v>
      </c>
      <c r="C85" s="5" t="s">
        <v>343</v>
      </c>
      <c r="D85" s="5" t="s">
        <v>356</v>
      </c>
      <c r="E85" s="5">
        <v>2</v>
      </c>
      <c r="F85" s="123">
        <v>150</v>
      </c>
      <c r="G85" s="123">
        <f t="shared" si="1"/>
        <v>300</v>
      </c>
    </row>
    <row r="86" spans="1:7" ht="14.4" x14ac:dyDescent="0.3">
      <c r="A86" s="122">
        <v>39898</v>
      </c>
      <c r="B86" s="5" t="s">
        <v>346</v>
      </c>
      <c r="C86" s="5" t="s">
        <v>350</v>
      </c>
      <c r="D86" s="5" t="s">
        <v>351</v>
      </c>
      <c r="E86" s="5">
        <v>9</v>
      </c>
      <c r="F86" s="123">
        <v>429</v>
      </c>
      <c r="G86" s="123">
        <f t="shared" si="1"/>
        <v>3861</v>
      </c>
    </row>
    <row r="87" spans="1:7" ht="14.4" x14ac:dyDescent="0.3">
      <c r="A87" s="122">
        <v>39899</v>
      </c>
      <c r="B87" s="5" t="s">
        <v>347</v>
      </c>
      <c r="C87" s="5" t="s">
        <v>340</v>
      </c>
      <c r="D87" s="5" t="s">
        <v>341</v>
      </c>
      <c r="E87" s="5">
        <v>4</v>
      </c>
      <c r="F87" s="123">
        <v>400</v>
      </c>
      <c r="G87" s="123">
        <f t="shared" si="1"/>
        <v>1600</v>
      </c>
    </row>
    <row r="88" spans="1:7" ht="14.4" x14ac:dyDescent="0.3">
      <c r="A88" s="122">
        <v>39900</v>
      </c>
      <c r="B88" s="5" t="s">
        <v>348</v>
      </c>
      <c r="C88" s="5" t="s">
        <v>354</v>
      </c>
      <c r="D88" s="5" t="s">
        <v>355</v>
      </c>
      <c r="E88" s="5">
        <v>8</v>
      </c>
      <c r="F88" s="123">
        <v>225</v>
      </c>
      <c r="G88" s="123">
        <f t="shared" si="1"/>
        <v>1800</v>
      </c>
    </row>
    <row r="89" spans="1:7" ht="14.4" x14ac:dyDescent="0.3">
      <c r="A89" s="122">
        <v>39901</v>
      </c>
      <c r="B89" s="5" t="s">
        <v>352</v>
      </c>
      <c r="C89" s="5" t="s">
        <v>354</v>
      </c>
      <c r="D89" s="5" t="s">
        <v>355</v>
      </c>
      <c r="E89" s="5">
        <v>3</v>
      </c>
      <c r="F89" s="123">
        <v>225</v>
      </c>
      <c r="G89" s="123">
        <f t="shared" si="1"/>
        <v>675</v>
      </c>
    </row>
    <row r="90" spans="1:7" ht="14.4" x14ac:dyDescent="0.3">
      <c r="A90" s="122">
        <v>39902</v>
      </c>
      <c r="B90" s="5" t="s">
        <v>353</v>
      </c>
      <c r="C90" s="5" t="s">
        <v>350</v>
      </c>
      <c r="D90" s="5" t="s">
        <v>351</v>
      </c>
      <c r="E90" s="5">
        <v>2</v>
      </c>
      <c r="F90" s="123">
        <v>350</v>
      </c>
      <c r="G90" s="123">
        <f t="shared" si="1"/>
        <v>700</v>
      </c>
    </row>
    <row r="91" spans="1:7" ht="14.4" x14ac:dyDescent="0.3">
      <c r="A91" s="122">
        <v>39903</v>
      </c>
      <c r="B91" s="5" t="s">
        <v>349</v>
      </c>
      <c r="C91" s="5" t="s">
        <v>340</v>
      </c>
      <c r="D91" s="5" t="s">
        <v>341</v>
      </c>
      <c r="E91" s="5">
        <v>1</v>
      </c>
      <c r="F91" s="123">
        <v>400</v>
      </c>
      <c r="G91" s="123">
        <f t="shared" si="1"/>
        <v>400</v>
      </c>
    </row>
    <row r="92" spans="1:7" ht="14.4" x14ac:dyDescent="0.3">
      <c r="A92" s="122">
        <v>39904</v>
      </c>
      <c r="B92" s="5" t="s">
        <v>339</v>
      </c>
      <c r="C92" s="5" t="s">
        <v>340</v>
      </c>
      <c r="D92" s="5" t="s">
        <v>341</v>
      </c>
      <c r="E92" s="5">
        <v>10</v>
      </c>
      <c r="F92" s="123">
        <v>450</v>
      </c>
      <c r="G92" s="123">
        <f t="shared" si="1"/>
        <v>4500</v>
      </c>
    </row>
    <row r="93" spans="1:7" ht="14.4" x14ac:dyDescent="0.3">
      <c r="A93" s="122">
        <v>39905</v>
      </c>
      <c r="B93" s="5" t="s">
        <v>342</v>
      </c>
      <c r="C93" s="5" t="s">
        <v>343</v>
      </c>
      <c r="D93" s="5" t="s">
        <v>344</v>
      </c>
      <c r="E93" s="5">
        <v>1</v>
      </c>
      <c r="F93" s="123">
        <v>599</v>
      </c>
      <c r="G93" s="123">
        <f t="shared" si="1"/>
        <v>599</v>
      </c>
    </row>
    <row r="94" spans="1:7" ht="14.4" x14ac:dyDescent="0.3">
      <c r="A94" s="122">
        <v>39906</v>
      </c>
      <c r="B94" s="5" t="s">
        <v>345</v>
      </c>
      <c r="C94" s="5" t="s">
        <v>340</v>
      </c>
      <c r="D94" s="5" t="s">
        <v>341</v>
      </c>
      <c r="E94" s="5">
        <v>4</v>
      </c>
      <c r="F94" s="123">
        <v>325</v>
      </c>
      <c r="G94" s="123">
        <f t="shared" si="1"/>
        <v>1300</v>
      </c>
    </row>
    <row r="95" spans="1:7" ht="14.4" x14ac:dyDescent="0.3">
      <c r="A95" s="122">
        <v>39907</v>
      </c>
      <c r="B95" s="5" t="s">
        <v>346</v>
      </c>
      <c r="C95" s="5" t="s">
        <v>340</v>
      </c>
      <c r="D95" s="5" t="s">
        <v>341</v>
      </c>
      <c r="E95" s="5">
        <v>2</v>
      </c>
      <c r="F95" s="123">
        <v>450</v>
      </c>
      <c r="G95" s="123">
        <f t="shared" si="1"/>
        <v>900</v>
      </c>
    </row>
    <row r="96" spans="1:7" ht="14.4" x14ac:dyDescent="0.3">
      <c r="A96" s="122">
        <v>39908</v>
      </c>
      <c r="B96" s="5" t="s">
        <v>347</v>
      </c>
      <c r="C96" s="5" t="s">
        <v>343</v>
      </c>
      <c r="D96" s="5" t="s">
        <v>344</v>
      </c>
      <c r="E96" s="5">
        <v>4</v>
      </c>
      <c r="F96" s="123">
        <v>400</v>
      </c>
      <c r="G96" s="123">
        <f t="shared" si="1"/>
        <v>1600</v>
      </c>
    </row>
    <row r="97" spans="1:7" ht="14.4" x14ac:dyDescent="0.3">
      <c r="A97" s="122">
        <v>39909</v>
      </c>
      <c r="B97" s="5" t="s">
        <v>348</v>
      </c>
      <c r="C97" s="5" t="s">
        <v>340</v>
      </c>
      <c r="D97" s="5" t="s">
        <v>341</v>
      </c>
      <c r="E97" s="5">
        <v>9</v>
      </c>
      <c r="F97" s="123">
        <v>325</v>
      </c>
      <c r="G97" s="123">
        <f t="shared" si="1"/>
        <v>2925</v>
      </c>
    </row>
    <row r="98" spans="1:7" ht="14.4" x14ac:dyDescent="0.3">
      <c r="A98" s="122">
        <v>39910</v>
      </c>
      <c r="B98" s="5" t="s">
        <v>349</v>
      </c>
      <c r="C98" s="5" t="s">
        <v>340</v>
      </c>
      <c r="D98" s="5" t="s">
        <v>341</v>
      </c>
      <c r="E98" s="5">
        <v>9</v>
      </c>
      <c r="F98" s="123">
        <v>325</v>
      </c>
      <c r="G98" s="123">
        <f t="shared" si="1"/>
        <v>2925</v>
      </c>
    </row>
    <row r="99" spans="1:7" ht="14.4" x14ac:dyDescent="0.3">
      <c r="A99" s="122">
        <v>39911</v>
      </c>
      <c r="B99" s="5" t="s">
        <v>352</v>
      </c>
      <c r="C99" s="5" t="s">
        <v>343</v>
      </c>
      <c r="D99" s="5" t="s">
        <v>344</v>
      </c>
      <c r="E99" s="5">
        <v>8</v>
      </c>
      <c r="F99" s="123">
        <v>600</v>
      </c>
      <c r="G99" s="123">
        <f t="shared" si="1"/>
        <v>4800</v>
      </c>
    </row>
    <row r="100" spans="1:7" ht="14.4" x14ac:dyDescent="0.3">
      <c r="A100" s="122">
        <v>39912</v>
      </c>
      <c r="B100" s="5" t="s">
        <v>353</v>
      </c>
      <c r="C100" s="5" t="s">
        <v>343</v>
      </c>
      <c r="D100" s="5" t="s">
        <v>344</v>
      </c>
      <c r="E100" s="5">
        <v>4</v>
      </c>
      <c r="F100" s="123">
        <v>600</v>
      </c>
      <c r="G100" s="123">
        <f t="shared" si="1"/>
        <v>2400</v>
      </c>
    </row>
    <row r="101" spans="1:7" ht="14.4" x14ac:dyDescent="0.3">
      <c r="A101" s="122">
        <v>39913</v>
      </c>
      <c r="B101" s="5" t="s">
        <v>342</v>
      </c>
      <c r="C101" s="5" t="s">
        <v>340</v>
      </c>
      <c r="D101" s="5" t="s">
        <v>341</v>
      </c>
      <c r="E101" s="5">
        <v>2</v>
      </c>
      <c r="F101" s="123">
        <v>325</v>
      </c>
      <c r="G101" s="123">
        <f t="shared" si="1"/>
        <v>650</v>
      </c>
    </row>
    <row r="102" spans="1:7" ht="14.4" x14ac:dyDescent="0.3">
      <c r="A102" s="122">
        <v>39914</v>
      </c>
      <c r="B102" s="5" t="s">
        <v>339</v>
      </c>
      <c r="C102" s="5" t="s">
        <v>350</v>
      </c>
      <c r="D102" s="5" t="s">
        <v>351</v>
      </c>
      <c r="E102" s="5">
        <v>3</v>
      </c>
      <c r="F102" s="123">
        <v>429</v>
      </c>
      <c r="G102" s="123">
        <f t="shared" si="1"/>
        <v>1287</v>
      </c>
    </row>
    <row r="103" spans="1:7" ht="14.4" x14ac:dyDescent="0.3">
      <c r="A103" s="122">
        <v>39915</v>
      </c>
      <c r="B103" s="5" t="s">
        <v>345</v>
      </c>
      <c r="C103" s="5" t="s">
        <v>350</v>
      </c>
      <c r="D103" s="5" t="s">
        <v>351</v>
      </c>
      <c r="E103" s="5">
        <v>8</v>
      </c>
      <c r="F103" s="123">
        <v>99</v>
      </c>
      <c r="G103" s="123">
        <f t="shared" si="1"/>
        <v>792</v>
      </c>
    </row>
    <row r="104" spans="1:7" ht="14.4" x14ac:dyDescent="0.3">
      <c r="A104" s="122">
        <v>39916</v>
      </c>
      <c r="B104" s="5" t="s">
        <v>346</v>
      </c>
      <c r="C104" s="5" t="s">
        <v>350</v>
      </c>
      <c r="D104" s="5" t="s">
        <v>351</v>
      </c>
      <c r="E104" s="5">
        <v>8</v>
      </c>
      <c r="F104" s="123">
        <v>350</v>
      </c>
      <c r="G104" s="123">
        <f t="shared" si="1"/>
        <v>2800</v>
      </c>
    </row>
    <row r="105" spans="1:7" ht="14.4" x14ac:dyDescent="0.3">
      <c r="A105" s="122">
        <v>39917</v>
      </c>
      <c r="B105" s="5" t="s">
        <v>347</v>
      </c>
      <c r="C105" s="5" t="s">
        <v>343</v>
      </c>
      <c r="D105" s="5" t="s">
        <v>344</v>
      </c>
      <c r="E105" s="5">
        <v>5</v>
      </c>
      <c r="F105" s="123">
        <v>599</v>
      </c>
      <c r="G105" s="123">
        <f t="shared" si="1"/>
        <v>2995</v>
      </c>
    </row>
    <row r="106" spans="1:7" ht="14.4" x14ac:dyDescent="0.3">
      <c r="A106" s="122">
        <v>39918</v>
      </c>
      <c r="B106" s="5" t="s">
        <v>348</v>
      </c>
      <c r="C106" s="5" t="s">
        <v>350</v>
      </c>
      <c r="D106" s="5" t="s">
        <v>356</v>
      </c>
      <c r="E106" s="5">
        <v>7</v>
      </c>
      <c r="F106" s="123">
        <v>150</v>
      </c>
      <c r="G106" s="123">
        <f t="shared" si="1"/>
        <v>1050</v>
      </c>
    </row>
    <row r="107" spans="1:7" ht="14.4" x14ac:dyDescent="0.3">
      <c r="A107" s="122">
        <v>39919</v>
      </c>
      <c r="B107" s="5" t="s">
        <v>352</v>
      </c>
      <c r="C107" s="5" t="s">
        <v>343</v>
      </c>
      <c r="D107" s="5" t="s">
        <v>344</v>
      </c>
      <c r="E107" s="5">
        <v>4</v>
      </c>
      <c r="F107" s="123">
        <v>300</v>
      </c>
      <c r="G107" s="123">
        <f t="shared" si="1"/>
        <v>1200</v>
      </c>
    </row>
    <row r="108" spans="1:7" ht="14.4" x14ac:dyDescent="0.3">
      <c r="A108" s="122">
        <v>39920</v>
      </c>
      <c r="B108" s="5" t="s">
        <v>353</v>
      </c>
      <c r="C108" s="5" t="s">
        <v>350</v>
      </c>
      <c r="D108" s="5" t="s">
        <v>351</v>
      </c>
      <c r="E108" s="5">
        <v>4</v>
      </c>
      <c r="F108" s="123">
        <v>99</v>
      </c>
      <c r="G108" s="123">
        <f t="shared" si="1"/>
        <v>396</v>
      </c>
    </row>
    <row r="109" spans="1:7" ht="14.4" x14ac:dyDescent="0.3">
      <c r="A109" s="122">
        <v>39921</v>
      </c>
      <c r="B109" s="5" t="s">
        <v>349</v>
      </c>
      <c r="C109" s="5" t="s">
        <v>340</v>
      </c>
      <c r="D109" s="5" t="s">
        <v>341</v>
      </c>
      <c r="E109" s="5">
        <v>4</v>
      </c>
      <c r="F109" s="123">
        <v>450</v>
      </c>
      <c r="G109" s="123">
        <f t="shared" si="1"/>
        <v>1800</v>
      </c>
    </row>
    <row r="110" spans="1:7" ht="14.4" x14ac:dyDescent="0.3">
      <c r="A110" s="122">
        <v>39922</v>
      </c>
      <c r="B110" s="5" t="s">
        <v>339</v>
      </c>
      <c r="C110" s="5" t="s">
        <v>340</v>
      </c>
      <c r="D110" s="5" t="s">
        <v>341</v>
      </c>
      <c r="E110" s="5">
        <v>4</v>
      </c>
      <c r="F110" s="123">
        <v>450</v>
      </c>
      <c r="G110" s="123">
        <f t="shared" si="1"/>
        <v>1800</v>
      </c>
    </row>
    <row r="111" spans="1:7" ht="14.4" x14ac:dyDescent="0.3">
      <c r="A111" s="122">
        <v>39923</v>
      </c>
      <c r="B111" s="5" t="s">
        <v>342</v>
      </c>
      <c r="C111" s="5" t="s">
        <v>340</v>
      </c>
      <c r="D111" s="5" t="s">
        <v>341</v>
      </c>
      <c r="E111" s="5">
        <v>4</v>
      </c>
      <c r="F111" s="123">
        <v>400</v>
      </c>
      <c r="G111" s="123">
        <f t="shared" si="1"/>
        <v>1600</v>
      </c>
    </row>
    <row r="112" spans="1:7" ht="14.4" x14ac:dyDescent="0.3">
      <c r="A112" s="122">
        <v>39924</v>
      </c>
      <c r="B112" s="5" t="s">
        <v>345</v>
      </c>
      <c r="C112" s="5" t="s">
        <v>343</v>
      </c>
      <c r="D112" s="5" t="s">
        <v>344</v>
      </c>
      <c r="E112" s="5">
        <v>9</v>
      </c>
      <c r="F112" s="123">
        <v>300</v>
      </c>
      <c r="G112" s="123">
        <f t="shared" si="1"/>
        <v>2700</v>
      </c>
    </row>
    <row r="113" spans="1:7" ht="14.4" x14ac:dyDescent="0.3">
      <c r="A113" s="122">
        <v>39925</v>
      </c>
      <c r="B113" s="5" t="s">
        <v>346</v>
      </c>
      <c r="C113" s="5" t="s">
        <v>354</v>
      </c>
      <c r="D113" s="5" t="s">
        <v>355</v>
      </c>
      <c r="E113" s="5">
        <v>7</v>
      </c>
      <c r="F113" s="123">
        <v>225</v>
      </c>
      <c r="G113" s="123">
        <f t="shared" si="1"/>
        <v>1575</v>
      </c>
    </row>
    <row r="114" spans="1:7" ht="14.4" x14ac:dyDescent="0.3">
      <c r="A114" s="122">
        <v>39926</v>
      </c>
      <c r="B114" s="5" t="s">
        <v>347</v>
      </c>
      <c r="C114" s="5" t="s">
        <v>350</v>
      </c>
      <c r="D114" s="5" t="s">
        <v>351</v>
      </c>
      <c r="E114" s="5">
        <v>4</v>
      </c>
      <c r="F114" s="123">
        <v>350</v>
      </c>
      <c r="G114" s="123">
        <f t="shared" si="1"/>
        <v>1400</v>
      </c>
    </row>
    <row r="115" spans="1:7" ht="14.4" x14ac:dyDescent="0.3">
      <c r="A115" s="122">
        <v>39927</v>
      </c>
      <c r="B115" s="5" t="s">
        <v>348</v>
      </c>
      <c r="C115" s="5" t="s">
        <v>350</v>
      </c>
      <c r="D115" s="5" t="s">
        <v>351</v>
      </c>
      <c r="E115" s="5">
        <v>10</v>
      </c>
      <c r="F115" s="123">
        <v>99</v>
      </c>
      <c r="G115" s="123">
        <f t="shared" si="1"/>
        <v>990</v>
      </c>
    </row>
    <row r="116" spans="1:7" ht="14.4" x14ac:dyDescent="0.3">
      <c r="A116" s="122">
        <v>39928</v>
      </c>
      <c r="B116" s="5" t="s">
        <v>349</v>
      </c>
      <c r="C116" s="5" t="s">
        <v>340</v>
      </c>
      <c r="D116" s="5" t="s">
        <v>341</v>
      </c>
      <c r="E116" s="5">
        <v>6</v>
      </c>
      <c r="F116" s="123">
        <v>169</v>
      </c>
      <c r="G116" s="123">
        <f t="shared" si="1"/>
        <v>1014</v>
      </c>
    </row>
    <row r="117" spans="1:7" ht="14.4" x14ac:dyDescent="0.3">
      <c r="A117" s="122">
        <v>39929</v>
      </c>
      <c r="B117" s="5" t="s">
        <v>352</v>
      </c>
      <c r="C117" s="5" t="s">
        <v>350</v>
      </c>
      <c r="D117" s="5" t="s">
        <v>351</v>
      </c>
      <c r="E117" s="5">
        <v>8</v>
      </c>
      <c r="F117" s="123">
        <v>429</v>
      </c>
      <c r="G117" s="123">
        <f t="shared" si="1"/>
        <v>3432</v>
      </c>
    </row>
    <row r="118" spans="1:7" ht="14.4" x14ac:dyDescent="0.3">
      <c r="A118" s="122">
        <v>39930</v>
      </c>
      <c r="B118" s="5" t="s">
        <v>353</v>
      </c>
      <c r="C118" s="5" t="s">
        <v>340</v>
      </c>
      <c r="D118" s="5" t="s">
        <v>341</v>
      </c>
      <c r="E118" s="5">
        <v>3</v>
      </c>
      <c r="F118" s="123">
        <v>169</v>
      </c>
      <c r="G118" s="123">
        <f t="shared" si="1"/>
        <v>507</v>
      </c>
    </row>
    <row r="119" spans="1:7" ht="14.4" x14ac:dyDescent="0.3">
      <c r="A119" s="122">
        <v>39931</v>
      </c>
      <c r="B119" s="5" t="s">
        <v>342</v>
      </c>
      <c r="C119" s="5" t="s">
        <v>340</v>
      </c>
      <c r="D119" s="5" t="s">
        <v>341</v>
      </c>
      <c r="E119" s="5">
        <v>8</v>
      </c>
      <c r="F119" s="123">
        <v>299</v>
      </c>
      <c r="G119" s="123">
        <f t="shared" si="1"/>
        <v>2392</v>
      </c>
    </row>
    <row r="120" spans="1:7" ht="14.4" x14ac:dyDescent="0.3">
      <c r="A120" s="122">
        <v>39932</v>
      </c>
      <c r="B120" s="5" t="s">
        <v>339</v>
      </c>
      <c r="C120" s="5" t="s">
        <v>343</v>
      </c>
      <c r="D120" s="5" t="s">
        <v>344</v>
      </c>
      <c r="E120" s="5">
        <v>10</v>
      </c>
      <c r="F120" s="123">
        <v>599</v>
      </c>
      <c r="G120" s="123">
        <f t="shared" si="1"/>
        <v>5990</v>
      </c>
    </row>
    <row r="121" spans="1:7" ht="14.4" x14ac:dyDescent="0.3">
      <c r="A121" s="122">
        <v>39933</v>
      </c>
      <c r="B121" s="5" t="s">
        <v>345</v>
      </c>
      <c r="C121" s="5" t="s">
        <v>340</v>
      </c>
      <c r="D121" s="5" t="s">
        <v>341</v>
      </c>
      <c r="E121" s="5">
        <v>6</v>
      </c>
      <c r="F121" s="123">
        <v>400</v>
      </c>
      <c r="G121" s="123">
        <f t="shared" si="1"/>
        <v>2400</v>
      </c>
    </row>
    <row r="122" spans="1:7" ht="14.4" x14ac:dyDescent="0.3">
      <c r="A122" s="122">
        <v>39934</v>
      </c>
      <c r="B122" s="5" t="s">
        <v>346</v>
      </c>
      <c r="C122" s="5" t="s">
        <v>343</v>
      </c>
      <c r="D122" s="5" t="s">
        <v>344</v>
      </c>
      <c r="E122" s="5">
        <v>8</v>
      </c>
      <c r="F122" s="123">
        <v>599</v>
      </c>
      <c r="G122" s="123">
        <f t="shared" si="1"/>
        <v>4792</v>
      </c>
    </row>
    <row r="123" spans="1:7" ht="14.4" x14ac:dyDescent="0.3">
      <c r="A123" s="122">
        <v>39935</v>
      </c>
      <c r="B123" s="5" t="s">
        <v>347</v>
      </c>
      <c r="C123" s="5" t="s">
        <v>343</v>
      </c>
      <c r="D123" s="5" t="s">
        <v>344</v>
      </c>
      <c r="E123" s="5">
        <v>5</v>
      </c>
      <c r="F123" s="123">
        <v>300</v>
      </c>
      <c r="G123" s="123">
        <f t="shared" si="1"/>
        <v>1500</v>
      </c>
    </row>
    <row r="124" spans="1:7" ht="14.4" x14ac:dyDescent="0.3">
      <c r="A124" s="122">
        <v>39936</v>
      </c>
      <c r="B124" s="5" t="s">
        <v>348</v>
      </c>
      <c r="C124" s="5" t="s">
        <v>343</v>
      </c>
      <c r="D124" s="5" t="s">
        <v>344</v>
      </c>
      <c r="E124" s="5">
        <v>3</v>
      </c>
      <c r="F124" s="123">
        <v>300</v>
      </c>
      <c r="G124" s="123">
        <f t="shared" si="1"/>
        <v>900</v>
      </c>
    </row>
    <row r="125" spans="1:7" ht="14.4" x14ac:dyDescent="0.3">
      <c r="A125" s="122">
        <v>39937</v>
      </c>
      <c r="B125" s="5" t="s">
        <v>352</v>
      </c>
      <c r="C125" s="5" t="s">
        <v>343</v>
      </c>
      <c r="D125" s="5" t="s">
        <v>344</v>
      </c>
      <c r="E125" s="5">
        <v>3</v>
      </c>
      <c r="F125" s="123">
        <v>300</v>
      </c>
      <c r="G125" s="123">
        <f t="shared" si="1"/>
        <v>900</v>
      </c>
    </row>
    <row r="126" spans="1:7" ht="14.4" x14ac:dyDescent="0.3">
      <c r="A126" s="122">
        <v>39938</v>
      </c>
      <c r="B126" s="5" t="s">
        <v>353</v>
      </c>
      <c r="C126" s="5" t="s">
        <v>343</v>
      </c>
      <c r="D126" s="5" t="s">
        <v>344</v>
      </c>
      <c r="E126" s="5">
        <v>1</v>
      </c>
      <c r="F126" s="123">
        <v>300</v>
      </c>
      <c r="G126" s="123">
        <f t="shared" si="1"/>
        <v>300</v>
      </c>
    </row>
    <row r="127" spans="1:7" ht="14.4" x14ac:dyDescent="0.3">
      <c r="A127" s="122">
        <v>39939</v>
      </c>
      <c r="B127" s="5" t="s">
        <v>349</v>
      </c>
      <c r="C127" s="5" t="s">
        <v>343</v>
      </c>
      <c r="D127" s="5" t="s">
        <v>344</v>
      </c>
      <c r="E127" s="5">
        <v>9</v>
      </c>
      <c r="F127" s="123">
        <v>400</v>
      </c>
      <c r="G127" s="123">
        <f t="shared" si="1"/>
        <v>3600</v>
      </c>
    </row>
    <row r="128" spans="1:7" ht="14.4" x14ac:dyDescent="0.3">
      <c r="A128" s="122">
        <v>39940</v>
      </c>
      <c r="B128" s="5" t="s">
        <v>339</v>
      </c>
      <c r="C128" s="5" t="s">
        <v>350</v>
      </c>
      <c r="D128" s="5" t="s">
        <v>351</v>
      </c>
      <c r="E128" s="5">
        <v>6</v>
      </c>
      <c r="F128" s="123">
        <v>350</v>
      </c>
      <c r="G128" s="123">
        <f t="shared" si="1"/>
        <v>2100</v>
      </c>
    </row>
    <row r="129" spans="1:7" ht="14.4" x14ac:dyDescent="0.3">
      <c r="A129" s="122">
        <v>39941</v>
      </c>
      <c r="B129" s="5" t="s">
        <v>342</v>
      </c>
      <c r="C129" s="5" t="s">
        <v>354</v>
      </c>
      <c r="D129" s="5" t="s">
        <v>355</v>
      </c>
      <c r="E129" s="5">
        <v>8</v>
      </c>
      <c r="F129" s="123">
        <v>225</v>
      </c>
      <c r="G129" s="123">
        <f t="shared" si="1"/>
        <v>1800</v>
      </c>
    </row>
    <row r="130" spans="1:7" ht="14.4" x14ac:dyDescent="0.3">
      <c r="A130" s="122">
        <v>39942</v>
      </c>
      <c r="B130" s="5" t="s">
        <v>345</v>
      </c>
      <c r="C130" s="5" t="s">
        <v>343</v>
      </c>
      <c r="D130" s="5" t="s">
        <v>344</v>
      </c>
      <c r="E130" s="5">
        <v>1</v>
      </c>
      <c r="F130" s="123">
        <v>300</v>
      </c>
      <c r="G130" s="123">
        <f t="shared" si="1"/>
        <v>300</v>
      </c>
    </row>
    <row r="131" spans="1:7" ht="14.4" x14ac:dyDescent="0.3">
      <c r="A131" s="122">
        <v>39943</v>
      </c>
      <c r="B131" s="5" t="s">
        <v>346</v>
      </c>
      <c r="C131" s="5" t="s">
        <v>340</v>
      </c>
      <c r="D131" s="5" t="s">
        <v>341</v>
      </c>
      <c r="E131" s="5">
        <v>5</v>
      </c>
      <c r="F131" s="123">
        <v>169</v>
      </c>
      <c r="G131" s="123">
        <f t="shared" ref="G131:G194" si="2">E131*F131</f>
        <v>845</v>
      </c>
    </row>
    <row r="132" spans="1:7" ht="14.4" x14ac:dyDescent="0.3">
      <c r="A132" s="122">
        <v>39944</v>
      </c>
      <c r="B132" s="5" t="s">
        <v>347</v>
      </c>
      <c r="C132" s="5" t="s">
        <v>354</v>
      </c>
      <c r="D132" s="5" t="s">
        <v>355</v>
      </c>
      <c r="E132" s="5">
        <v>4</v>
      </c>
      <c r="F132" s="123">
        <v>225</v>
      </c>
      <c r="G132" s="123">
        <f t="shared" si="2"/>
        <v>900</v>
      </c>
    </row>
    <row r="133" spans="1:7" ht="14.4" x14ac:dyDescent="0.3">
      <c r="A133" s="122">
        <v>39945</v>
      </c>
      <c r="B133" s="5" t="s">
        <v>348</v>
      </c>
      <c r="C133" s="5" t="s">
        <v>343</v>
      </c>
      <c r="D133" s="5" t="s">
        <v>344</v>
      </c>
      <c r="E133" s="5">
        <v>7</v>
      </c>
      <c r="F133" s="123">
        <v>599</v>
      </c>
      <c r="G133" s="123">
        <f t="shared" si="2"/>
        <v>4193</v>
      </c>
    </row>
    <row r="134" spans="1:7" ht="14.4" x14ac:dyDescent="0.3">
      <c r="A134" s="122">
        <v>39946</v>
      </c>
      <c r="B134" s="5" t="s">
        <v>349</v>
      </c>
      <c r="C134" s="5" t="s">
        <v>343</v>
      </c>
      <c r="D134" s="5" t="s">
        <v>344</v>
      </c>
      <c r="E134" s="5">
        <v>1</v>
      </c>
      <c r="F134" s="123">
        <v>300</v>
      </c>
      <c r="G134" s="123">
        <f t="shared" si="2"/>
        <v>300</v>
      </c>
    </row>
    <row r="135" spans="1:7" ht="14.4" x14ac:dyDescent="0.3">
      <c r="A135" s="122">
        <v>39947</v>
      </c>
      <c r="B135" s="5" t="s">
        <v>352</v>
      </c>
      <c r="C135" s="5" t="s">
        <v>343</v>
      </c>
      <c r="D135" s="5" t="s">
        <v>344</v>
      </c>
      <c r="E135" s="5">
        <v>7</v>
      </c>
      <c r="F135" s="123">
        <v>599</v>
      </c>
      <c r="G135" s="123">
        <f t="shared" si="2"/>
        <v>4193</v>
      </c>
    </row>
    <row r="136" spans="1:7" ht="14.4" x14ac:dyDescent="0.3">
      <c r="A136" s="122">
        <v>39948</v>
      </c>
      <c r="B136" s="5" t="s">
        <v>353</v>
      </c>
      <c r="C136" s="5" t="s">
        <v>343</v>
      </c>
      <c r="D136" s="5" t="s">
        <v>344</v>
      </c>
      <c r="E136" s="5">
        <v>4</v>
      </c>
      <c r="F136" s="123">
        <v>229</v>
      </c>
      <c r="G136" s="123">
        <f t="shared" si="2"/>
        <v>916</v>
      </c>
    </row>
    <row r="137" spans="1:7" ht="14.4" x14ac:dyDescent="0.3">
      <c r="A137" s="122">
        <v>39949</v>
      </c>
      <c r="B137" s="5" t="s">
        <v>342</v>
      </c>
      <c r="C137" s="5" t="s">
        <v>343</v>
      </c>
      <c r="D137" s="5" t="s">
        <v>344</v>
      </c>
      <c r="E137" s="5">
        <v>3</v>
      </c>
      <c r="F137" s="123">
        <v>400</v>
      </c>
      <c r="G137" s="123">
        <f t="shared" si="2"/>
        <v>1200</v>
      </c>
    </row>
    <row r="138" spans="1:7" ht="14.4" x14ac:dyDescent="0.3">
      <c r="A138" s="122">
        <v>39950</v>
      </c>
      <c r="B138" s="5" t="s">
        <v>339</v>
      </c>
      <c r="C138" s="5" t="s">
        <v>350</v>
      </c>
      <c r="D138" s="5" t="s">
        <v>351</v>
      </c>
      <c r="E138" s="5">
        <v>6</v>
      </c>
      <c r="F138" s="123">
        <v>429</v>
      </c>
      <c r="G138" s="123">
        <f t="shared" si="2"/>
        <v>2574</v>
      </c>
    </row>
    <row r="139" spans="1:7" ht="14.4" x14ac:dyDescent="0.3">
      <c r="A139" s="122">
        <v>39951</v>
      </c>
      <c r="B139" s="5" t="s">
        <v>345</v>
      </c>
      <c r="C139" s="5" t="s">
        <v>343</v>
      </c>
      <c r="D139" s="5" t="s">
        <v>344</v>
      </c>
      <c r="E139" s="5">
        <v>8</v>
      </c>
      <c r="F139" s="123">
        <v>599</v>
      </c>
      <c r="G139" s="123">
        <f t="shared" si="2"/>
        <v>4792</v>
      </c>
    </row>
    <row r="140" spans="1:7" ht="14.4" x14ac:dyDescent="0.3">
      <c r="A140" s="122">
        <v>39952</v>
      </c>
      <c r="B140" s="5" t="s">
        <v>346</v>
      </c>
      <c r="C140" s="5" t="s">
        <v>340</v>
      </c>
      <c r="D140" s="5" t="s">
        <v>341</v>
      </c>
      <c r="E140" s="5">
        <v>6</v>
      </c>
      <c r="F140" s="123">
        <v>450</v>
      </c>
      <c r="G140" s="123">
        <f t="shared" si="2"/>
        <v>2700</v>
      </c>
    </row>
    <row r="141" spans="1:7" ht="14.4" x14ac:dyDescent="0.3">
      <c r="A141" s="122">
        <v>39953</v>
      </c>
      <c r="B141" s="5" t="s">
        <v>347</v>
      </c>
      <c r="C141" s="5" t="s">
        <v>340</v>
      </c>
      <c r="D141" s="5" t="s">
        <v>341</v>
      </c>
      <c r="E141" s="5">
        <v>6</v>
      </c>
      <c r="F141" s="123">
        <v>299</v>
      </c>
      <c r="G141" s="123">
        <f t="shared" si="2"/>
        <v>1794</v>
      </c>
    </row>
    <row r="142" spans="1:7" ht="14.4" x14ac:dyDescent="0.3">
      <c r="A142" s="122">
        <v>39954</v>
      </c>
      <c r="B142" s="5" t="s">
        <v>348</v>
      </c>
      <c r="C142" s="5" t="s">
        <v>343</v>
      </c>
      <c r="D142" s="5" t="s">
        <v>344</v>
      </c>
      <c r="E142" s="5">
        <v>2</v>
      </c>
      <c r="F142" s="123">
        <v>229</v>
      </c>
      <c r="G142" s="123">
        <f t="shared" si="2"/>
        <v>458</v>
      </c>
    </row>
    <row r="143" spans="1:7" ht="14.4" x14ac:dyDescent="0.3">
      <c r="A143" s="122">
        <v>39955</v>
      </c>
      <c r="B143" s="5" t="s">
        <v>352</v>
      </c>
      <c r="C143" s="5" t="s">
        <v>350</v>
      </c>
      <c r="D143" s="5" t="s">
        <v>351</v>
      </c>
      <c r="E143" s="5">
        <v>2</v>
      </c>
      <c r="F143" s="123">
        <v>429</v>
      </c>
      <c r="G143" s="123">
        <f t="shared" si="2"/>
        <v>858</v>
      </c>
    </row>
    <row r="144" spans="1:7" ht="14.4" x14ac:dyDescent="0.3">
      <c r="A144" s="122">
        <v>39956</v>
      </c>
      <c r="B144" s="5" t="s">
        <v>353</v>
      </c>
      <c r="C144" s="5" t="s">
        <v>350</v>
      </c>
      <c r="D144" s="5" t="s">
        <v>356</v>
      </c>
      <c r="E144" s="5">
        <v>3</v>
      </c>
      <c r="F144" s="123">
        <v>150</v>
      </c>
      <c r="G144" s="123">
        <f t="shared" si="2"/>
        <v>450</v>
      </c>
    </row>
    <row r="145" spans="1:7" ht="14.4" x14ac:dyDescent="0.3">
      <c r="A145" s="122">
        <v>39957</v>
      </c>
      <c r="B145" s="5" t="s">
        <v>349</v>
      </c>
      <c r="C145" s="5" t="s">
        <v>354</v>
      </c>
      <c r="D145" s="5" t="s">
        <v>355</v>
      </c>
      <c r="E145" s="5">
        <v>2</v>
      </c>
      <c r="F145" s="123">
        <v>225</v>
      </c>
      <c r="G145" s="123">
        <f t="shared" si="2"/>
        <v>450</v>
      </c>
    </row>
    <row r="146" spans="1:7" ht="14.4" x14ac:dyDescent="0.3">
      <c r="A146" s="122">
        <v>39958</v>
      </c>
      <c r="B146" s="5" t="s">
        <v>339</v>
      </c>
      <c r="C146" s="5" t="s">
        <v>354</v>
      </c>
      <c r="D146" s="5" t="s">
        <v>355</v>
      </c>
      <c r="E146" s="5">
        <v>6</v>
      </c>
      <c r="F146" s="123">
        <v>225</v>
      </c>
      <c r="G146" s="123">
        <f t="shared" si="2"/>
        <v>1350</v>
      </c>
    </row>
    <row r="147" spans="1:7" ht="14.4" x14ac:dyDescent="0.3">
      <c r="A147" s="122">
        <v>39959</v>
      </c>
      <c r="B147" s="5" t="s">
        <v>342</v>
      </c>
      <c r="C147" s="5" t="s">
        <v>354</v>
      </c>
      <c r="D147" s="5" t="s">
        <v>355</v>
      </c>
      <c r="E147" s="5">
        <v>6</v>
      </c>
      <c r="F147" s="123">
        <v>225</v>
      </c>
      <c r="G147" s="123">
        <f t="shared" si="2"/>
        <v>1350</v>
      </c>
    </row>
    <row r="148" spans="1:7" ht="14.4" x14ac:dyDescent="0.3">
      <c r="A148" s="122">
        <v>39960</v>
      </c>
      <c r="B148" s="5" t="s">
        <v>345</v>
      </c>
      <c r="C148" s="5" t="s">
        <v>350</v>
      </c>
      <c r="D148" s="5" t="s">
        <v>351</v>
      </c>
      <c r="E148" s="5">
        <v>2</v>
      </c>
      <c r="F148" s="123">
        <v>429</v>
      </c>
      <c r="G148" s="123">
        <f t="shared" si="2"/>
        <v>858</v>
      </c>
    </row>
    <row r="149" spans="1:7" ht="14.4" x14ac:dyDescent="0.3">
      <c r="A149" s="122">
        <v>39961</v>
      </c>
      <c r="B149" s="5" t="s">
        <v>346</v>
      </c>
      <c r="C149" s="5" t="s">
        <v>350</v>
      </c>
      <c r="D149" s="5" t="s">
        <v>351</v>
      </c>
      <c r="E149" s="5">
        <v>6</v>
      </c>
      <c r="F149" s="123">
        <v>429</v>
      </c>
      <c r="G149" s="123">
        <f t="shared" si="2"/>
        <v>2574</v>
      </c>
    </row>
    <row r="150" spans="1:7" ht="14.4" x14ac:dyDescent="0.3">
      <c r="A150" s="122">
        <v>39962</v>
      </c>
      <c r="B150" s="5" t="s">
        <v>347</v>
      </c>
      <c r="C150" s="5" t="s">
        <v>350</v>
      </c>
      <c r="D150" s="5" t="s">
        <v>351</v>
      </c>
      <c r="E150" s="5">
        <v>4</v>
      </c>
      <c r="F150" s="123">
        <v>99</v>
      </c>
      <c r="G150" s="123">
        <f t="shared" si="2"/>
        <v>396</v>
      </c>
    </row>
    <row r="151" spans="1:7" ht="14.4" x14ac:dyDescent="0.3">
      <c r="A151" s="122">
        <v>39963</v>
      </c>
      <c r="B151" s="5" t="s">
        <v>348</v>
      </c>
      <c r="C151" s="5" t="s">
        <v>340</v>
      </c>
      <c r="D151" s="5" t="s">
        <v>341</v>
      </c>
      <c r="E151" s="5">
        <v>6</v>
      </c>
      <c r="F151" s="123">
        <v>325</v>
      </c>
      <c r="G151" s="123">
        <f t="shared" si="2"/>
        <v>1950</v>
      </c>
    </row>
    <row r="152" spans="1:7" ht="14.4" x14ac:dyDescent="0.3">
      <c r="A152" s="122">
        <v>39964</v>
      </c>
      <c r="B152" s="5" t="s">
        <v>349</v>
      </c>
      <c r="C152" s="5" t="s">
        <v>340</v>
      </c>
      <c r="D152" s="5" t="s">
        <v>341</v>
      </c>
      <c r="E152" s="5">
        <v>3</v>
      </c>
      <c r="F152" s="123">
        <v>325</v>
      </c>
      <c r="G152" s="123">
        <f t="shared" si="2"/>
        <v>975</v>
      </c>
    </row>
    <row r="153" spans="1:7" ht="14.4" x14ac:dyDescent="0.3">
      <c r="A153" s="122">
        <v>39965</v>
      </c>
      <c r="B153" s="5" t="s">
        <v>352</v>
      </c>
      <c r="C153" s="5" t="s">
        <v>354</v>
      </c>
      <c r="D153" s="5" t="s">
        <v>355</v>
      </c>
      <c r="E153" s="5">
        <v>6</v>
      </c>
      <c r="F153" s="123">
        <v>225</v>
      </c>
      <c r="G153" s="123">
        <f t="shared" si="2"/>
        <v>1350</v>
      </c>
    </row>
    <row r="154" spans="1:7" ht="14.4" x14ac:dyDescent="0.3">
      <c r="A154" s="122">
        <v>39966</v>
      </c>
      <c r="B154" s="5" t="s">
        <v>353</v>
      </c>
      <c r="C154" s="5" t="s">
        <v>343</v>
      </c>
      <c r="D154" s="5" t="s">
        <v>344</v>
      </c>
      <c r="E154" s="5">
        <v>1</v>
      </c>
      <c r="F154" s="123">
        <v>300</v>
      </c>
      <c r="G154" s="123">
        <f t="shared" si="2"/>
        <v>300</v>
      </c>
    </row>
    <row r="155" spans="1:7" ht="14.4" x14ac:dyDescent="0.3">
      <c r="A155" s="122">
        <v>39967</v>
      </c>
      <c r="B155" s="5" t="s">
        <v>342</v>
      </c>
      <c r="C155" s="5" t="s">
        <v>340</v>
      </c>
      <c r="D155" s="5" t="s">
        <v>341</v>
      </c>
      <c r="E155" s="5">
        <v>8</v>
      </c>
      <c r="F155" s="123">
        <v>299</v>
      </c>
      <c r="G155" s="123">
        <f t="shared" si="2"/>
        <v>2392</v>
      </c>
    </row>
    <row r="156" spans="1:7" ht="14.4" x14ac:dyDescent="0.3">
      <c r="A156" s="122">
        <v>39968</v>
      </c>
      <c r="B156" s="5" t="s">
        <v>339</v>
      </c>
      <c r="C156" s="5" t="s">
        <v>354</v>
      </c>
      <c r="D156" s="5" t="s">
        <v>355</v>
      </c>
      <c r="E156" s="5">
        <v>9</v>
      </c>
      <c r="F156" s="123">
        <v>225</v>
      </c>
      <c r="G156" s="123">
        <f t="shared" si="2"/>
        <v>2025</v>
      </c>
    </row>
    <row r="157" spans="1:7" ht="14.4" x14ac:dyDescent="0.3">
      <c r="A157" s="122">
        <v>39969</v>
      </c>
      <c r="B157" s="5" t="s">
        <v>345</v>
      </c>
      <c r="C157" s="5" t="s">
        <v>343</v>
      </c>
      <c r="D157" s="5" t="s">
        <v>344</v>
      </c>
      <c r="E157" s="5">
        <v>6</v>
      </c>
      <c r="F157" s="123">
        <v>300</v>
      </c>
      <c r="G157" s="123">
        <f t="shared" si="2"/>
        <v>1800</v>
      </c>
    </row>
    <row r="158" spans="1:7" ht="14.4" x14ac:dyDescent="0.3">
      <c r="A158" s="122">
        <v>39970</v>
      </c>
      <c r="B158" s="5" t="s">
        <v>346</v>
      </c>
      <c r="C158" s="5" t="s">
        <v>340</v>
      </c>
      <c r="D158" s="5" t="s">
        <v>341</v>
      </c>
      <c r="E158" s="5">
        <v>10</v>
      </c>
      <c r="F158" s="123">
        <v>299</v>
      </c>
      <c r="G158" s="123">
        <f t="shared" si="2"/>
        <v>2990</v>
      </c>
    </row>
    <row r="159" spans="1:7" ht="14.4" x14ac:dyDescent="0.3">
      <c r="A159" s="122">
        <v>39971</v>
      </c>
      <c r="B159" s="5" t="s">
        <v>347</v>
      </c>
      <c r="C159" s="5" t="s">
        <v>343</v>
      </c>
      <c r="D159" s="5" t="s">
        <v>344</v>
      </c>
      <c r="E159" s="5">
        <v>9</v>
      </c>
      <c r="F159" s="123">
        <v>400</v>
      </c>
      <c r="G159" s="123">
        <f t="shared" si="2"/>
        <v>3600</v>
      </c>
    </row>
    <row r="160" spans="1:7" ht="14.4" x14ac:dyDescent="0.3">
      <c r="A160" s="122">
        <v>39972</v>
      </c>
      <c r="B160" s="5" t="s">
        <v>348</v>
      </c>
      <c r="C160" s="5" t="s">
        <v>343</v>
      </c>
      <c r="D160" s="5" t="s">
        <v>344</v>
      </c>
      <c r="E160" s="5">
        <v>4</v>
      </c>
      <c r="F160" s="123">
        <v>400</v>
      </c>
      <c r="G160" s="123">
        <f t="shared" si="2"/>
        <v>1600</v>
      </c>
    </row>
    <row r="161" spans="1:7" ht="14.4" x14ac:dyDescent="0.3">
      <c r="A161" s="122">
        <v>39973</v>
      </c>
      <c r="B161" s="5" t="s">
        <v>352</v>
      </c>
      <c r="C161" s="5" t="s">
        <v>340</v>
      </c>
      <c r="D161" s="5" t="s">
        <v>341</v>
      </c>
      <c r="E161" s="5">
        <v>1</v>
      </c>
      <c r="F161" s="123">
        <v>400</v>
      </c>
      <c r="G161" s="123">
        <f t="shared" si="2"/>
        <v>400</v>
      </c>
    </row>
    <row r="162" spans="1:7" ht="14.4" x14ac:dyDescent="0.3">
      <c r="A162" s="122">
        <v>39974</v>
      </c>
      <c r="B162" s="5" t="s">
        <v>353</v>
      </c>
      <c r="C162" s="5" t="s">
        <v>350</v>
      </c>
      <c r="D162" s="5" t="s">
        <v>351</v>
      </c>
      <c r="E162" s="5">
        <v>3</v>
      </c>
      <c r="F162" s="123">
        <v>99</v>
      </c>
      <c r="G162" s="123">
        <f t="shared" si="2"/>
        <v>297</v>
      </c>
    </row>
    <row r="163" spans="1:7" ht="14.4" x14ac:dyDescent="0.3">
      <c r="A163" s="122">
        <v>39975</v>
      </c>
      <c r="B163" s="5" t="s">
        <v>349</v>
      </c>
      <c r="C163" s="5" t="s">
        <v>340</v>
      </c>
      <c r="D163" s="5" t="s">
        <v>341</v>
      </c>
      <c r="E163" s="5">
        <v>4</v>
      </c>
      <c r="F163" s="123">
        <v>400</v>
      </c>
      <c r="G163" s="123">
        <f t="shared" si="2"/>
        <v>1600</v>
      </c>
    </row>
    <row r="164" spans="1:7" ht="14.4" x14ac:dyDescent="0.3">
      <c r="A164" s="122">
        <v>39976</v>
      </c>
      <c r="B164" s="5" t="s">
        <v>339</v>
      </c>
      <c r="C164" s="5" t="s">
        <v>340</v>
      </c>
      <c r="D164" s="5" t="s">
        <v>341</v>
      </c>
      <c r="E164" s="5">
        <v>3</v>
      </c>
      <c r="F164" s="123">
        <v>299</v>
      </c>
      <c r="G164" s="123">
        <f t="shared" si="2"/>
        <v>897</v>
      </c>
    </row>
    <row r="165" spans="1:7" ht="14.4" x14ac:dyDescent="0.3">
      <c r="A165" s="122">
        <v>39977</v>
      </c>
      <c r="B165" s="5" t="s">
        <v>342</v>
      </c>
      <c r="C165" s="5" t="s">
        <v>343</v>
      </c>
      <c r="D165" s="5" t="s">
        <v>344</v>
      </c>
      <c r="E165" s="5">
        <v>6</v>
      </c>
      <c r="F165" s="123">
        <v>600</v>
      </c>
      <c r="G165" s="123">
        <f t="shared" si="2"/>
        <v>3600</v>
      </c>
    </row>
    <row r="166" spans="1:7" ht="14.4" x14ac:dyDescent="0.3">
      <c r="A166" s="122">
        <v>39978</v>
      </c>
      <c r="B166" s="5" t="s">
        <v>345</v>
      </c>
      <c r="C166" s="5" t="s">
        <v>343</v>
      </c>
      <c r="D166" s="5" t="s">
        <v>356</v>
      </c>
      <c r="E166" s="5">
        <v>3</v>
      </c>
      <c r="F166" s="123">
        <v>150</v>
      </c>
      <c r="G166" s="123">
        <f t="shared" si="2"/>
        <v>450</v>
      </c>
    </row>
    <row r="167" spans="1:7" ht="14.4" x14ac:dyDescent="0.3">
      <c r="A167" s="122">
        <v>39979</v>
      </c>
      <c r="B167" s="5" t="s">
        <v>346</v>
      </c>
      <c r="C167" s="5" t="s">
        <v>343</v>
      </c>
      <c r="D167" s="5" t="s">
        <v>344</v>
      </c>
      <c r="E167" s="5">
        <v>4</v>
      </c>
      <c r="F167" s="123">
        <v>229</v>
      </c>
      <c r="G167" s="123">
        <f t="shared" si="2"/>
        <v>916</v>
      </c>
    </row>
    <row r="168" spans="1:7" ht="14.4" x14ac:dyDescent="0.3">
      <c r="A168" s="122">
        <v>39980</v>
      </c>
      <c r="B168" s="5" t="s">
        <v>347</v>
      </c>
      <c r="C168" s="5" t="s">
        <v>343</v>
      </c>
      <c r="D168" s="5" t="s">
        <v>344</v>
      </c>
      <c r="E168" s="5">
        <v>5</v>
      </c>
      <c r="F168" s="123">
        <v>300</v>
      </c>
      <c r="G168" s="123">
        <f t="shared" si="2"/>
        <v>1500</v>
      </c>
    </row>
    <row r="169" spans="1:7" ht="14.4" x14ac:dyDescent="0.3">
      <c r="A169" s="122">
        <v>39981</v>
      </c>
      <c r="B169" s="5" t="s">
        <v>348</v>
      </c>
      <c r="C169" s="5" t="s">
        <v>340</v>
      </c>
      <c r="D169" s="5" t="s">
        <v>341</v>
      </c>
      <c r="E169" s="5">
        <v>9</v>
      </c>
      <c r="F169" s="123">
        <v>325</v>
      </c>
      <c r="G169" s="123">
        <f t="shared" si="2"/>
        <v>2925</v>
      </c>
    </row>
    <row r="170" spans="1:7" ht="14.4" x14ac:dyDescent="0.3">
      <c r="A170" s="122">
        <v>39982</v>
      </c>
      <c r="B170" s="5" t="s">
        <v>349</v>
      </c>
      <c r="C170" s="5" t="s">
        <v>343</v>
      </c>
      <c r="D170" s="5" t="s">
        <v>344</v>
      </c>
      <c r="E170" s="5">
        <v>5</v>
      </c>
      <c r="F170" s="123">
        <v>300</v>
      </c>
      <c r="G170" s="123">
        <f t="shared" si="2"/>
        <v>1500</v>
      </c>
    </row>
    <row r="171" spans="1:7" ht="14.4" x14ac:dyDescent="0.3">
      <c r="A171" s="122">
        <v>39983</v>
      </c>
      <c r="B171" s="5" t="s">
        <v>352</v>
      </c>
      <c r="C171" s="5" t="s">
        <v>343</v>
      </c>
      <c r="D171" s="5" t="s">
        <v>344</v>
      </c>
      <c r="E171" s="5">
        <v>2</v>
      </c>
      <c r="F171" s="123">
        <v>600</v>
      </c>
      <c r="G171" s="123">
        <f t="shared" si="2"/>
        <v>1200</v>
      </c>
    </row>
    <row r="172" spans="1:7" ht="14.4" x14ac:dyDescent="0.3">
      <c r="A172" s="122">
        <v>39984</v>
      </c>
      <c r="B172" s="5" t="s">
        <v>353</v>
      </c>
      <c r="C172" s="5" t="s">
        <v>340</v>
      </c>
      <c r="D172" s="5" t="s">
        <v>341</v>
      </c>
      <c r="E172" s="5">
        <v>10</v>
      </c>
      <c r="F172" s="123">
        <v>325</v>
      </c>
      <c r="G172" s="123">
        <f t="shared" si="2"/>
        <v>3250</v>
      </c>
    </row>
    <row r="173" spans="1:7" ht="14.4" x14ac:dyDescent="0.3">
      <c r="A173" s="122">
        <v>39985</v>
      </c>
      <c r="B173" s="5" t="s">
        <v>342</v>
      </c>
      <c r="C173" s="5" t="s">
        <v>343</v>
      </c>
      <c r="D173" s="5" t="s">
        <v>344</v>
      </c>
      <c r="E173" s="5">
        <v>4</v>
      </c>
      <c r="F173" s="123">
        <v>599</v>
      </c>
      <c r="G173" s="123">
        <f t="shared" si="2"/>
        <v>2396</v>
      </c>
    </row>
    <row r="174" spans="1:7" ht="14.4" x14ac:dyDescent="0.3">
      <c r="A174" s="122">
        <v>39986</v>
      </c>
      <c r="B174" s="5" t="s">
        <v>339</v>
      </c>
      <c r="C174" s="5" t="s">
        <v>354</v>
      </c>
      <c r="D174" s="5" t="s">
        <v>355</v>
      </c>
      <c r="E174" s="5">
        <v>2</v>
      </c>
      <c r="F174" s="123">
        <v>225</v>
      </c>
      <c r="G174" s="123">
        <f t="shared" si="2"/>
        <v>450</v>
      </c>
    </row>
    <row r="175" spans="1:7" ht="14.4" x14ac:dyDescent="0.3">
      <c r="A175" s="122">
        <v>39987</v>
      </c>
      <c r="B175" s="5" t="s">
        <v>345</v>
      </c>
      <c r="C175" s="5" t="s">
        <v>340</v>
      </c>
      <c r="D175" s="5" t="s">
        <v>341</v>
      </c>
      <c r="E175" s="5">
        <v>4</v>
      </c>
      <c r="F175" s="123">
        <v>325</v>
      </c>
      <c r="G175" s="123">
        <f t="shared" si="2"/>
        <v>1300</v>
      </c>
    </row>
    <row r="176" spans="1:7" ht="14.4" x14ac:dyDescent="0.3">
      <c r="A176" s="122">
        <v>39988</v>
      </c>
      <c r="B176" s="5" t="s">
        <v>346</v>
      </c>
      <c r="C176" s="5" t="s">
        <v>340</v>
      </c>
      <c r="D176" s="5" t="s">
        <v>341</v>
      </c>
      <c r="E176" s="5">
        <v>8</v>
      </c>
      <c r="F176" s="123">
        <v>450</v>
      </c>
      <c r="G176" s="123">
        <f t="shared" si="2"/>
        <v>3600</v>
      </c>
    </row>
    <row r="177" spans="1:7" ht="14.4" x14ac:dyDescent="0.3">
      <c r="A177" s="122">
        <v>39989</v>
      </c>
      <c r="B177" s="5" t="s">
        <v>347</v>
      </c>
      <c r="C177" s="5" t="s">
        <v>343</v>
      </c>
      <c r="D177" s="5" t="s">
        <v>344</v>
      </c>
      <c r="E177" s="5">
        <v>1</v>
      </c>
      <c r="F177" s="123">
        <v>599</v>
      </c>
      <c r="G177" s="123">
        <f t="shared" si="2"/>
        <v>599</v>
      </c>
    </row>
    <row r="178" spans="1:7" ht="14.4" x14ac:dyDescent="0.3">
      <c r="A178" s="122">
        <v>39990</v>
      </c>
      <c r="B178" s="5" t="s">
        <v>348</v>
      </c>
      <c r="C178" s="5" t="s">
        <v>340</v>
      </c>
      <c r="D178" s="5" t="s">
        <v>341</v>
      </c>
      <c r="E178" s="5">
        <v>10</v>
      </c>
      <c r="F178" s="123">
        <v>325</v>
      </c>
      <c r="G178" s="123">
        <f t="shared" si="2"/>
        <v>3250</v>
      </c>
    </row>
    <row r="179" spans="1:7" ht="14.4" x14ac:dyDescent="0.3">
      <c r="A179" s="122">
        <v>39991</v>
      </c>
      <c r="B179" s="5" t="s">
        <v>352</v>
      </c>
      <c r="C179" s="5" t="s">
        <v>340</v>
      </c>
      <c r="D179" s="5" t="s">
        <v>341</v>
      </c>
      <c r="E179" s="5">
        <v>4</v>
      </c>
      <c r="F179" s="123">
        <v>299</v>
      </c>
      <c r="G179" s="123">
        <f t="shared" si="2"/>
        <v>1196</v>
      </c>
    </row>
    <row r="180" spans="1:7" ht="14.4" x14ac:dyDescent="0.3">
      <c r="A180" s="122">
        <v>39992</v>
      </c>
      <c r="B180" s="5" t="s">
        <v>353</v>
      </c>
      <c r="C180" s="5" t="s">
        <v>340</v>
      </c>
      <c r="D180" s="5" t="s">
        <v>341</v>
      </c>
      <c r="E180" s="5">
        <v>9</v>
      </c>
      <c r="F180" s="123">
        <v>299</v>
      </c>
      <c r="G180" s="123">
        <f t="shared" si="2"/>
        <v>2691</v>
      </c>
    </row>
    <row r="181" spans="1:7" ht="14.4" x14ac:dyDescent="0.3">
      <c r="A181" s="122">
        <v>39993</v>
      </c>
      <c r="B181" s="5" t="s">
        <v>349</v>
      </c>
      <c r="C181" s="5" t="s">
        <v>340</v>
      </c>
      <c r="D181" s="5" t="s">
        <v>341</v>
      </c>
      <c r="E181" s="5">
        <v>7</v>
      </c>
      <c r="F181" s="123">
        <v>169</v>
      </c>
      <c r="G181" s="123">
        <f t="shared" si="2"/>
        <v>1183</v>
      </c>
    </row>
    <row r="182" spans="1:7" ht="14.4" x14ac:dyDescent="0.3">
      <c r="A182" s="122">
        <v>39994</v>
      </c>
      <c r="B182" s="5" t="s">
        <v>339</v>
      </c>
      <c r="C182" s="5" t="s">
        <v>340</v>
      </c>
      <c r="D182" s="5" t="s">
        <v>341</v>
      </c>
      <c r="E182" s="5">
        <v>3</v>
      </c>
      <c r="F182" s="123">
        <v>299</v>
      </c>
      <c r="G182" s="123">
        <f t="shared" si="2"/>
        <v>897</v>
      </c>
    </row>
    <row r="183" spans="1:7" ht="14.4" x14ac:dyDescent="0.3">
      <c r="A183" s="122">
        <v>39995</v>
      </c>
      <c r="B183" s="5" t="s">
        <v>342</v>
      </c>
      <c r="C183" s="5" t="s">
        <v>354</v>
      </c>
      <c r="D183" s="5" t="s">
        <v>355</v>
      </c>
      <c r="E183" s="5">
        <v>10</v>
      </c>
      <c r="F183" s="123">
        <v>225</v>
      </c>
      <c r="G183" s="123">
        <f t="shared" si="2"/>
        <v>2250</v>
      </c>
    </row>
    <row r="184" spans="1:7" ht="14.4" x14ac:dyDescent="0.3">
      <c r="A184" s="122">
        <v>39996</v>
      </c>
      <c r="B184" s="5" t="s">
        <v>345</v>
      </c>
      <c r="C184" s="5" t="s">
        <v>340</v>
      </c>
      <c r="D184" s="5" t="s">
        <v>341</v>
      </c>
      <c r="E184" s="5">
        <v>2</v>
      </c>
      <c r="F184" s="123">
        <v>325</v>
      </c>
      <c r="G184" s="123">
        <f t="shared" si="2"/>
        <v>650</v>
      </c>
    </row>
    <row r="185" spans="1:7" ht="14.4" x14ac:dyDescent="0.3">
      <c r="A185" s="122">
        <v>39997</v>
      </c>
      <c r="B185" s="5" t="s">
        <v>346</v>
      </c>
      <c r="C185" s="5" t="s">
        <v>340</v>
      </c>
      <c r="D185" s="5" t="s">
        <v>341</v>
      </c>
      <c r="E185" s="5">
        <v>4</v>
      </c>
      <c r="F185" s="123">
        <v>450</v>
      </c>
      <c r="G185" s="123">
        <f t="shared" si="2"/>
        <v>1800</v>
      </c>
    </row>
    <row r="186" spans="1:7" ht="14.4" x14ac:dyDescent="0.3">
      <c r="A186" s="122">
        <v>39998</v>
      </c>
      <c r="B186" s="5" t="s">
        <v>347</v>
      </c>
      <c r="C186" s="5" t="s">
        <v>343</v>
      </c>
      <c r="D186" s="5" t="s">
        <v>344</v>
      </c>
      <c r="E186" s="5">
        <v>2</v>
      </c>
      <c r="F186" s="123">
        <v>599</v>
      </c>
      <c r="G186" s="123">
        <f t="shared" si="2"/>
        <v>1198</v>
      </c>
    </row>
    <row r="187" spans="1:7" ht="14.4" x14ac:dyDescent="0.3">
      <c r="A187" s="122">
        <v>39999</v>
      </c>
      <c r="B187" s="5" t="s">
        <v>348</v>
      </c>
      <c r="C187" s="5" t="s">
        <v>350</v>
      </c>
      <c r="D187" s="5" t="s">
        <v>351</v>
      </c>
      <c r="E187" s="5">
        <v>1</v>
      </c>
      <c r="F187" s="123">
        <v>350</v>
      </c>
      <c r="G187" s="123">
        <f t="shared" si="2"/>
        <v>350</v>
      </c>
    </row>
    <row r="188" spans="1:7" ht="14.4" x14ac:dyDescent="0.3">
      <c r="A188" s="122">
        <v>40000</v>
      </c>
      <c r="B188" s="5" t="s">
        <v>349</v>
      </c>
      <c r="C188" s="5" t="s">
        <v>340</v>
      </c>
      <c r="D188" s="5" t="s">
        <v>341</v>
      </c>
      <c r="E188" s="5">
        <v>2</v>
      </c>
      <c r="F188" s="123">
        <v>450</v>
      </c>
      <c r="G188" s="123">
        <f t="shared" si="2"/>
        <v>900</v>
      </c>
    </row>
    <row r="189" spans="1:7" ht="14.4" x14ac:dyDescent="0.3">
      <c r="A189" s="122">
        <v>40001</v>
      </c>
      <c r="B189" s="5" t="s">
        <v>352</v>
      </c>
      <c r="C189" s="5" t="s">
        <v>340</v>
      </c>
      <c r="D189" s="5" t="s">
        <v>341</v>
      </c>
      <c r="E189" s="5">
        <v>3</v>
      </c>
      <c r="F189" s="123">
        <v>450</v>
      </c>
      <c r="G189" s="123">
        <f t="shared" si="2"/>
        <v>1350</v>
      </c>
    </row>
    <row r="190" spans="1:7" ht="14.4" x14ac:dyDescent="0.3">
      <c r="A190" s="122">
        <v>40002</v>
      </c>
      <c r="B190" s="5" t="s">
        <v>353</v>
      </c>
      <c r="C190" s="5" t="s">
        <v>354</v>
      </c>
      <c r="D190" s="5" t="s">
        <v>355</v>
      </c>
      <c r="E190" s="5">
        <v>4</v>
      </c>
      <c r="F190" s="123">
        <v>225</v>
      </c>
      <c r="G190" s="123">
        <f t="shared" si="2"/>
        <v>900</v>
      </c>
    </row>
    <row r="191" spans="1:7" ht="14.4" x14ac:dyDescent="0.3">
      <c r="A191" s="122">
        <v>40003</v>
      </c>
      <c r="B191" s="5" t="s">
        <v>342</v>
      </c>
      <c r="C191" s="5" t="s">
        <v>350</v>
      </c>
      <c r="D191" s="5" t="s">
        <v>351</v>
      </c>
      <c r="E191" s="5">
        <v>7</v>
      </c>
      <c r="F191" s="123">
        <v>99</v>
      </c>
      <c r="G191" s="123">
        <f t="shared" si="2"/>
        <v>693</v>
      </c>
    </row>
    <row r="192" spans="1:7" ht="14.4" x14ac:dyDescent="0.3">
      <c r="A192" s="122">
        <v>40004</v>
      </c>
      <c r="B192" s="5" t="s">
        <v>339</v>
      </c>
      <c r="C192" s="5" t="s">
        <v>340</v>
      </c>
      <c r="D192" s="5" t="s">
        <v>341</v>
      </c>
      <c r="E192" s="5">
        <v>3</v>
      </c>
      <c r="F192" s="123">
        <v>299</v>
      </c>
      <c r="G192" s="123">
        <f t="shared" si="2"/>
        <v>897</v>
      </c>
    </row>
    <row r="193" spans="1:7" ht="14.4" x14ac:dyDescent="0.3">
      <c r="A193" s="122">
        <v>40005</v>
      </c>
      <c r="B193" s="5" t="s">
        <v>345</v>
      </c>
      <c r="C193" s="5" t="s">
        <v>343</v>
      </c>
      <c r="D193" s="5" t="s">
        <v>344</v>
      </c>
      <c r="E193" s="5">
        <v>3</v>
      </c>
      <c r="F193" s="123">
        <v>300</v>
      </c>
      <c r="G193" s="123">
        <f t="shared" si="2"/>
        <v>900</v>
      </c>
    </row>
    <row r="194" spans="1:7" ht="14.4" x14ac:dyDescent="0.3">
      <c r="A194" s="122">
        <v>40006</v>
      </c>
      <c r="B194" s="5" t="s">
        <v>346</v>
      </c>
      <c r="C194" s="5" t="s">
        <v>354</v>
      </c>
      <c r="D194" s="5" t="s">
        <v>355</v>
      </c>
      <c r="E194" s="5">
        <v>7</v>
      </c>
      <c r="F194" s="123">
        <v>225</v>
      </c>
      <c r="G194" s="123">
        <f t="shared" si="2"/>
        <v>1575</v>
      </c>
    </row>
    <row r="195" spans="1:7" ht="14.4" x14ac:dyDescent="0.3">
      <c r="A195" s="122">
        <v>40007</v>
      </c>
      <c r="B195" s="5" t="s">
        <v>347</v>
      </c>
      <c r="C195" s="5" t="s">
        <v>354</v>
      </c>
      <c r="D195" s="5" t="s">
        <v>355</v>
      </c>
      <c r="E195" s="5">
        <v>9</v>
      </c>
      <c r="F195" s="123">
        <v>225</v>
      </c>
      <c r="G195" s="123">
        <f t="shared" ref="G195:G258" si="3">E195*F195</f>
        <v>2025</v>
      </c>
    </row>
    <row r="196" spans="1:7" ht="14.4" x14ac:dyDescent="0.3">
      <c r="A196" s="122">
        <v>40008</v>
      </c>
      <c r="B196" s="5" t="s">
        <v>348</v>
      </c>
      <c r="C196" s="5" t="s">
        <v>350</v>
      </c>
      <c r="D196" s="5" t="s">
        <v>351</v>
      </c>
      <c r="E196" s="5">
        <v>5</v>
      </c>
      <c r="F196" s="123">
        <v>429</v>
      </c>
      <c r="G196" s="123">
        <f t="shared" si="3"/>
        <v>2145</v>
      </c>
    </row>
    <row r="197" spans="1:7" ht="14.4" x14ac:dyDescent="0.3">
      <c r="A197" s="122">
        <v>40009</v>
      </c>
      <c r="B197" s="5" t="s">
        <v>352</v>
      </c>
      <c r="C197" s="5" t="s">
        <v>343</v>
      </c>
      <c r="D197" s="5" t="s">
        <v>344</v>
      </c>
      <c r="E197" s="5">
        <v>6</v>
      </c>
      <c r="F197" s="123">
        <v>229</v>
      </c>
      <c r="G197" s="123">
        <f t="shared" si="3"/>
        <v>1374</v>
      </c>
    </row>
    <row r="198" spans="1:7" ht="14.4" x14ac:dyDescent="0.3">
      <c r="A198" s="122">
        <v>40010</v>
      </c>
      <c r="B198" s="5" t="s">
        <v>353</v>
      </c>
      <c r="C198" s="5" t="s">
        <v>350</v>
      </c>
      <c r="D198" s="5" t="s">
        <v>351</v>
      </c>
      <c r="E198" s="5">
        <v>3</v>
      </c>
      <c r="F198" s="123">
        <v>429</v>
      </c>
      <c r="G198" s="123">
        <f t="shared" si="3"/>
        <v>1287</v>
      </c>
    </row>
    <row r="199" spans="1:7" ht="14.4" x14ac:dyDescent="0.3">
      <c r="A199" s="122">
        <v>40011</v>
      </c>
      <c r="B199" s="5" t="s">
        <v>349</v>
      </c>
      <c r="C199" s="5" t="s">
        <v>350</v>
      </c>
      <c r="D199" s="5" t="s">
        <v>351</v>
      </c>
      <c r="E199" s="5">
        <v>2</v>
      </c>
      <c r="F199" s="123">
        <v>429</v>
      </c>
      <c r="G199" s="123">
        <f t="shared" si="3"/>
        <v>858</v>
      </c>
    </row>
    <row r="200" spans="1:7" ht="14.4" x14ac:dyDescent="0.3">
      <c r="A200" s="122">
        <v>40012</v>
      </c>
      <c r="B200" s="5" t="s">
        <v>339</v>
      </c>
      <c r="C200" s="5" t="s">
        <v>350</v>
      </c>
      <c r="D200" s="5" t="s">
        <v>351</v>
      </c>
      <c r="E200" s="5">
        <v>10</v>
      </c>
      <c r="F200" s="123">
        <v>350</v>
      </c>
      <c r="G200" s="123">
        <f t="shared" si="3"/>
        <v>3500</v>
      </c>
    </row>
    <row r="201" spans="1:7" ht="14.4" x14ac:dyDescent="0.3">
      <c r="A201" s="122">
        <v>40013</v>
      </c>
      <c r="B201" s="5" t="s">
        <v>342</v>
      </c>
      <c r="C201" s="5" t="s">
        <v>354</v>
      </c>
      <c r="D201" s="5" t="s">
        <v>355</v>
      </c>
      <c r="E201" s="5">
        <v>4</v>
      </c>
      <c r="F201" s="123">
        <v>225</v>
      </c>
      <c r="G201" s="123">
        <f t="shared" si="3"/>
        <v>900</v>
      </c>
    </row>
    <row r="202" spans="1:7" ht="14.4" x14ac:dyDescent="0.3">
      <c r="A202" s="122">
        <v>40014</v>
      </c>
      <c r="B202" s="5" t="s">
        <v>345</v>
      </c>
      <c r="C202" s="5" t="s">
        <v>343</v>
      </c>
      <c r="D202" s="5" t="s">
        <v>344</v>
      </c>
      <c r="E202" s="5">
        <v>1</v>
      </c>
      <c r="F202" s="123">
        <v>300</v>
      </c>
      <c r="G202" s="123">
        <f t="shared" si="3"/>
        <v>300</v>
      </c>
    </row>
    <row r="203" spans="1:7" ht="14.4" x14ac:dyDescent="0.3">
      <c r="A203" s="122">
        <v>40015</v>
      </c>
      <c r="B203" s="5" t="s">
        <v>346</v>
      </c>
      <c r="C203" s="5" t="s">
        <v>340</v>
      </c>
      <c r="D203" s="5" t="s">
        <v>341</v>
      </c>
      <c r="E203" s="5">
        <v>6</v>
      </c>
      <c r="F203" s="123">
        <v>325</v>
      </c>
      <c r="G203" s="123">
        <f t="shared" si="3"/>
        <v>1950</v>
      </c>
    </row>
    <row r="204" spans="1:7" ht="14.4" x14ac:dyDescent="0.3">
      <c r="A204" s="122">
        <v>40016</v>
      </c>
      <c r="B204" s="5" t="s">
        <v>347</v>
      </c>
      <c r="C204" s="5" t="s">
        <v>340</v>
      </c>
      <c r="D204" s="5" t="s">
        <v>341</v>
      </c>
      <c r="E204" s="5">
        <v>8</v>
      </c>
      <c r="F204" s="123">
        <v>299</v>
      </c>
      <c r="G204" s="123">
        <f t="shared" si="3"/>
        <v>2392</v>
      </c>
    </row>
    <row r="205" spans="1:7" ht="14.4" x14ac:dyDescent="0.3">
      <c r="A205" s="122">
        <v>40017</v>
      </c>
      <c r="B205" s="5" t="s">
        <v>348</v>
      </c>
      <c r="C205" s="5" t="s">
        <v>340</v>
      </c>
      <c r="D205" s="5" t="s">
        <v>341</v>
      </c>
      <c r="E205" s="5">
        <v>7</v>
      </c>
      <c r="F205" s="123">
        <v>450</v>
      </c>
      <c r="G205" s="123">
        <f t="shared" si="3"/>
        <v>3150</v>
      </c>
    </row>
    <row r="206" spans="1:7" ht="14.4" x14ac:dyDescent="0.3">
      <c r="A206" s="122">
        <v>40018</v>
      </c>
      <c r="B206" s="5" t="s">
        <v>349</v>
      </c>
      <c r="C206" s="5" t="s">
        <v>343</v>
      </c>
      <c r="D206" s="5" t="s">
        <v>344</v>
      </c>
      <c r="E206" s="5">
        <v>3</v>
      </c>
      <c r="F206" s="123">
        <v>599</v>
      </c>
      <c r="G206" s="123">
        <f t="shared" si="3"/>
        <v>1797</v>
      </c>
    </row>
    <row r="207" spans="1:7" ht="14.4" x14ac:dyDescent="0.3">
      <c r="A207" s="122">
        <v>40019</v>
      </c>
      <c r="B207" s="5" t="s">
        <v>352</v>
      </c>
      <c r="C207" s="5" t="s">
        <v>340</v>
      </c>
      <c r="D207" s="5" t="s">
        <v>341</v>
      </c>
      <c r="E207" s="5">
        <v>9</v>
      </c>
      <c r="F207" s="123">
        <v>450</v>
      </c>
      <c r="G207" s="123">
        <f t="shared" si="3"/>
        <v>4050</v>
      </c>
    </row>
    <row r="208" spans="1:7" ht="14.4" x14ac:dyDescent="0.3">
      <c r="A208" s="122">
        <v>40020</v>
      </c>
      <c r="B208" s="5" t="s">
        <v>353</v>
      </c>
      <c r="C208" s="5" t="s">
        <v>354</v>
      </c>
      <c r="D208" s="5" t="s">
        <v>355</v>
      </c>
      <c r="E208" s="5">
        <v>2</v>
      </c>
      <c r="F208" s="123">
        <v>225</v>
      </c>
      <c r="G208" s="123">
        <f t="shared" si="3"/>
        <v>450</v>
      </c>
    </row>
    <row r="209" spans="1:7" ht="14.4" x14ac:dyDescent="0.3">
      <c r="A209" s="122">
        <v>40021</v>
      </c>
      <c r="B209" s="5" t="s">
        <v>342</v>
      </c>
      <c r="C209" s="5" t="s">
        <v>340</v>
      </c>
      <c r="D209" s="5" t="s">
        <v>341</v>
      </c>
      <c r="E209" s="5">
        <v>6</v>
      </c>
      <c r="F209" s="123">
        <v>299</v>
      </c>
      <c r="G209" s="123">
        <f t="shared" si="3"/>
        <v>1794</v>
      </c>
    </row>
    <row r="210" spans="1:7" ht="14.4" x14ac:dyDescent="0.3">
      <c r="A210" s="122">
        <v>40022</v>
      </c>
      <c r="B210" s="5" t="s">
        <v>339</v>
      </c>
      <c r="C210" s="5" t="s">
        <v>350</v>
      </c>
      <c r="D210" s="5" t="s">
        <v>351</v>
      </c>
      <c r="E210" s="5">
        <v>9</v>
      </c>
      <c r="F210" s="123">
        <v>99</v>
      </c>
      <c r="G210" s="123">
        <f t="shared" si="3"/>
        <v>891</v>
      </c>
    </row>
    <row r="211" spans="1:7" ht="14.4" x14ac:dyDescent="0.3">
      <c r="A211" s="122">
        <v>40023</v>
      </c>
      <c r="B211" s="5" t="s">
        <v>345</v>
      </c>
      <c r="C211" s="5" t="s">
        <v>350</v>
      </c>
      <c r="D211" s="5" t="s">
        <v>351</v>
      </c>
      <c r="E211" s="5">
        <v>10</v>
      </c>
      <c r="F211" s="123">
        <v>99</v>
      </c>
      <c r="G211" s="123">
        <f t="shared" si="3"/>
        <v>990</v>
      </c>
    </row>
    <row r="212" spans="1:7" ht="14.4" x14ac:dyDescent="0.3">
      <c r="A212" s="122">
        <v>40024</v>
      </c>
      <c r="B212" s="5" t="s">
        <v>346</v>
      </c>
      <c r="C212" s="5" t="s">
        <v>343</v>
      </c>
      <c r="D212" s="5" t="s">
        <v>344</v>
      </c>
      <c r="E212" s="5">
        <v>2</v>
      </c>
      <c r="F212" s="123">
        <v>300</v>
      </c>
      <c r="G212" s="123">
        <f t="shared" si="3"/>
        <v>600</v>
      </c>
    </row>
    <row r="213" spans="1:7" ht="14.4" x14ac:dyDescent="0.3">
      <c r="A213" s="122">
        <v>40025</v>
      </c>
      <c r="B213" s="5" t="s">
        <v>347</v>
      </c>
      <c r="C213" s="5" t="s">
        <v>343</v>
      </c>
      <c r="D213" s="5" t="s">
        <v>344</v>
      </c>
      <c r="E213" s="5">
        <v>6</v>
      </c>
      <c r="F213" s="123">
        <v>599</v>
      </c>
      <c r="G213" s="123">
        <f t="shared" si="3"/>
        <v>3594</v>
      </c>
    </row>
    <row r="214" spans="1:7" ht="14.4" x14ac:dyDescent="0.3">
      <c r="A214" s="122">
        <v>40026</v>
      </c>
      <c r="B214" s="5" t="s">
        <v>348</v>
      </c>
      <c r="C214" s="5" t="s">
        <v>340</v>
      </c>
      <c r="D214" s="5" t="s">
        <v>341</v>
      </c>
      <c r="E214" s="5">
        <v>5</v>
      </c>
      <c r="F214" s="123">
        <v>299</v>
      </c>
      <c r="G214" s="123">
        <f t="shared" si="3"/>
        <v>1495</v>
      </c>
    </row>
    <row r="215" spans="1:7" ht="14.4" x14ac:dyDescent="0.3">
      <c r="A215" s="122">
        <v>40027</v>
      </c>
      <c r="B215" s="5" t="s">
        <v>352</v>
      </c>
      <c r="C215" s="5" t="s">
        <v>340</v>
      </c>
      <c r="D215" s="5" t="s">
        <v>341</v>
      </c>
      <c r="E215" s="5">
        <v>7</v>
      </c>
      <c r="F215" s="123">
        <v>299</v>
      </c>
      <c r="G215" s="123">
        <f t="shared" si="3"/>
        <v>2093</v>
      </c>
    </row>
    <row r="216" spans="1:7" ht="14.4" x14ac:dyDescent="0.3">
      <c r="A216" s="122">
        <v>40028</v>
      </c>
      <c r="B216" s="5" t="s">
        <v>353</v>
      </c>
      <c r="C216" s="5" t="s">
        <v>354</v>
      </c>
      <c r="D216" s="5" t="s">
        <v>355</v>
      </c>
      <c r="E216" s="5">
        <v>4</v>
      </c>
      <c r="F216" s="123">
        <v>225</v>
      </c>
      <c r="G216" s="123">
        <f t="shared" si="3"/>
        <v>900</v>
      </c>
    </row>
    <row r="217" spans="1:7" ht="14.4" x14ac:dyDescent="0.3">
      <c r="A217" s="122">
        <v>40029</v>
      </c>
      <c r="B217" s="5" t="s">
        <v>349</v>
      </c>
      <c r="C217" s="5" t="s">
        <v>354</v>
      </c>
      <c r="D217" s="5" t="s">
        <v>355</v>
      </c>
      <c r="E217" s="5">
        <v>2</v>
      </c>
      <c r="F217" s="123">
        <v>225</v>
      </c>
      <c r="G217" s="123">
        <f t="shared" si="3"/>
        <v>450</v>
      </c>
    </row>
    <row r="218" spans="1:7" ht="14.4" x14ac:dyDescent="0.3">
      <c r="A218" s="122">
        <v>40030</v>
      </c>
      <c r="B218" s="5" t="s">
        <v>339</v>
      </c>
      <c r="C218" s="5" t="s">
        <v>340</v>
      </c>
      <c r="D218" s="5" t="s">
        <v>341</v>
      </c>
      <c r="E218" s="5">
        <v>9</v>
      </c>
      <c r="F218" s="123">
        <v>400</v>
      </c>
      <c r="G218" s="123">
        <f t="shared" si="3"/>
        <v>3600</v>
      </c>
    </row>
    <row r="219" spans="1:7" ht="14.4" x14ac:dyDescent="0.3">
      <c r="A219" s="122">
        <v>40031</v>
      </c>
      <c r="B219" s="5" t="s">
        <v>342</v>
      </c>
      <c r="C219" s="5" t="s">
        <v>343</v>
      </c>
      <c r="D219" s="5" t="s">
        <v>344</v>
      </c>
      <c r="E219" s="5">
        <v>9</v>
      </c>
      <c r="F219" s="123">
        <v>400</v>
      </c>
      <c r="G219" s="123">
        <f t="shared" si="3"/>
        <v>3600</v>
      </c>
    </row>
    <row r="220" spans="1:7" ht="14.4" x14ac:dyDescent="0.3">
      <c r="A220" s="122">
        <v>40032</v>
      </c>
      <c r="B220" s="5" t="s">
        <v>345</v>
      </c>
      <c r="C220" s="5" t="s">
        <v>343</v>
      </c>
      <c r="D220" s="5" t="s">
        <v>344</v>
      </c>
      <c r="E220" s="5">
        <v>7</v>
      </c>
      <c r="F220" s="123">
        <v>600</v>
      </c>
      <c r="G220" s="123">
        <f t="shared" si="3"/>
        <v>4200</v>
      </c>
    </row>
    <row r="221" spans="1:7" ht="14.4" x14ac:dyDescent="0.3">
      <c r="A221" s="122">
        <v>40033</v>
      </c>
      <c r="B221" s="5" t="s">
        <v>346</v>
      </c>
      <c r="C221" s="5" t="s">
        <v>350</v>
      </c>
      <c r="D221" s="5" t="s">
        <v>356</v>
      </c>
      <c r="E221" s="5">
        <v>1</v>
      </c>
      <c r="F221" s="123">
        <v>795</v>
      </c>
      <c r="G221" s="123">
        <f t="shared" si="3"/>
        <v>795</v>
      </c>
    </row>
    <row r="222" spans="1:7" ht="14.4" x14ac:dyDescent="0.3">
      <c r="A222" s="122">
        <v>40034</v>
      </c>
      <c r="B222" s="5" t="s">
        <v>347</v>
      </c>
      <c r="C222" s="5" t="s">
        <v>343</v>
      </c>
      <c r="D222" s="5" t="s">
        <v>344</v>
      </c>
      <c r="E222" s="5">
        <v>1</v>
      </c>
      <c r="F222" s="123">
        <v>229</v>
      </c>
      <c r="G222" s="123">
        <f t="shared" si="3"/>
        <v>229</v>
      </c>
    </row>
    <row r="223" spans="1:7" ht="14.4" x14ac:dyDescent="0.3">
      <c r="A223" s="122">
        <v>40035</v>
      </c>
      <c r="B223" s="5" t="s">
        <v>348</v>
      </c>
      <c r="C223" s="5" t="s">
        <v>350</v>
      </c>
      <c r="D223" s="5" t="s">
        <v>351</v>
      </c>
      <c r="E223" s="5">
        <v>1</v>
      </c>
      <c r="F223" s="123">
        <v>99</v>
      </c>
      <c r="G223" s="123">
        <f t="shared" si="3"/>
        <v>99</v>
      </c>
    </row>
    <row r="224" spans="1:7" ht="14.4" x14ac:dyDescent="0.3">
      <c r="A224" s="122">
        <v>40036</v>
      </c>
      <c r="B224" s="5" t="s">
        <v>349</v>
      </c>
      <c r="C224" s="5" t="s">
        <v>343</v>
      </c>
      <c r="D224" s="5" t="s">
        <v>344</v>
      </c>
      <c r="E224" s="5">
        <v>5</v>
      </c>
      <c r="F224" s="123">
        <v>400</v>
      </c>
      <c r="G224" s="123">
        <f t="shared" si="3"/>
        <v>2000</v>
      </c>
    </row>
    <row r="225" spans="1:7" ht="14.4" x14ac:dyDescent="0.3">
      <c r="A225" s="122">
        <v>40037</v>
      </c>
      <c r="B225" s="5" t="s">
        <v>352</v>
      </c>
      <c r="C225" s="5" t="s">
        <v>340</v>
      </c>
      <c r="D225" s="5" t="s">
        <v>341</v>
      </c>
      <c r="E225" s="5">
        <v>4</v>
      </c>
      <c r="F225" s="123">
        <v>325</v>
      </c>
      <c r="G225" s="123">
        <f t="shared" si="3"/>
        <v>1300</v>
      </c>
    </row>
    <row r="226" spans="1:7" ht="14.4" x14ac:dyDescent="0.3">
      <c r="A226" s="122">
        <v>40038</v>
      </c>
      <c r="B226" s="5" t="s">
        <v>353</v>
      </c>
      <c r="C226" s="5" t="s">
        <v>343</v>
      </c>
      <c r="D226" s="5" t="s">
        <v>344</v>
      </c>
      <c r="E226" s="5">
        <v>9</v>
      </c>
      <c r="F226" s="123">
        <v>229</v>
      </c>
      <c r="G226" s="123">
        <f t="shared" si="3"/>
        <v>2061</v>
      </c>
    </row>
    <row r="227" spans="1:7" ht="14.4" x14ac:dyDescent="0.3">
      <c r="A227" s="122">
        <v>40039</v>
      </c>
      <c r="B227" s="5" t="s">
        <v>342</v>
      </c>
      <c r="C227" s="5" t="s">
        <v>350</v>
      </c>
      <c r="D227" s="5" t="s">
        <v>356</v>
      </c>
      <c r="E227" s="5">
        <v>9</v>
      </c>
      <c r="F227" s="123">
        <v>150</v>
      </c>
      <c r="G227" s="123">
        <f t="shared" si="3"/>
        <v>1350</v>
      </c>
    </row>
    <row r="228" spans="1:7" ht="14.4" x14ac:dyDescent="0.3">
      <c r="A228" s="122">
        <v>40040</v>
      </c>
      <c r="B228" s="5" t="s">
        <v>339</v>
      </c>
      <c r="C228" s="5" t="s">
        <v>343</v>
      </c>
      <c r="D228" s="5" t="s">
        <v>344</v>
      </c>
      <c r="E228" s="5">
        <v>7</v>
      </c>
      <c r="F228" s="123">
        <v>600</v>
      </c>
      <c r="G228" s="123">
        <f t="shared" si="3"/>
        <v>4200</v>
      </c>
    </row>
    <row r="229" spans="1:7" ht="14.4" x14ac:dyDescent="0.3">
      <c r="A229" s="122">
        <v>40041</v>
      </c>
      <c r="B229" s="5" t="s">
        <v>345</v>
      </c>
      <c r="C229" s="5" t="s">
        <v>350</v>
      </c>
      <c r="D229" s="5" t="s">
        <v>351</v>
      </c>
      <c r="E229" s="5">
        <v>1</v>
      </c>
      <c r="F229" s="123">
        <v>350</v>
      </c>
      <c r="G229" s="123">
        <f t="shared" si="3"/>
        <v>350</v>
      </c>
    </row>
    <row r="230" spans="1:7" ht="14.4" x14ac:dyDescent="0.3">
      <c r="A230" s="122">
        <v>40042</v>
      </c>
      <c r="B230" s="5" t="s">
        <v>346</v>
      </c>
      <c r="C230" s="5" t="s">
        <v>340</v>
      </c>
      <c r="D230" s="5" t="s">
        <v>341</v>
      </c>
      <c r="E230" s="5">
        <v>4</v>
      </c>
      <c r="F230" s="123">
        <v>400</v>
      </c>
      <c r="G230" s="123">
        <f t="shared" si="3"/>
        <v>1600</v>
      </c>
    </row>
    <row r="231" spans="1:7" ht="14.4" x14ac:dyDescent="0.3">
      <c r="A231" s="122">
        <v>40043</v>
      </c>
      <c r="B231" s="5" t="s">
        <v>347</v>
      </c>
      <c r="C231" s="5" t="s">
        <v>340</v>
      </c>
      <c r="D231" s="5" t="s">
        <v>341</v>
      </c>
      <c r="E231" s="5">
        <v>3</v>
      </c>
      <c r="F231" s="123">
        <v>299</v>
      </c>
      <c r="G231" s="123">
        <f t="shared" si="3"/>
        <v>897</v>
      </c>
    </row>
    <row r="232" spans="1:7" ht="14.4" x14ac:dyDescent="0.3">
      <c r="A232" s="122">
        <v>40044</v>
      </c>
      <c r="B232" s="5" t="s">
        <v>348</v>
      </c>
      <c r="C232" s="5" t="s">
        <v>350</v>
      </c>
      <c r="D232" s="5" t="s">
        <v>351</v>
      </c>
      <c r="E232" s="5">
        <v>3</v>
      </c>
      <c r="F232" s="123">
        <v>429</v>
      </c>
      <c r="G232" s="123">
        <f t="shared" si="3"/>
        <v>1287</v>
      </c>
    </row>
    <row r="233" spans="1:7" ht="14.4" x14ac:dyDescent="0.3">
      <c r="A233" s="122">
        <v>40045</v>
      </c>
      <c r="B233" s="5" t="s">
        <v>352</v>
      </c>
      <c r="C233" s="5" t="s">
        <v>340</v>
      </c>
      <c r="D233" s="5" t="s">
        <v>341</v>
      </c>
      <c r="E233" s="5">
        <v>2</v>
      </c>
      <c r="F233" s="123">
        <v>299</v>
      </c>
      <c r="G233" s="123">
        <f t="shared" si="3"/>
        <v>598</v>
      </c>
    </row>
    <row r="234" spans="1:7" ht="14.4" x14ac:dyDescent="0.3">
      <c r="A234" s="122">
        <v>40046</v>
      </c>
      <c r="B234" s="5" t="s">
        <v>353</v>
      </c>
      <c r="C234" s="5" t="s">
        <v>340</v>
      </c>
      <c r="D234" s="5" t="s">
        <v>341</v>
      </c>
      <c r="E234" s="5">
        <v>10</v>
      </c>
      <c r="F234" s="123">
        <v>450</v>
      </c>
      <c r="G234" s="123">
        <f t="shared" si="3"/>
        <v>4500</v>
      </c>
    </row>
    <row r="235" spans="1:7" ht="14.4" x14ac:dyDescent="0.3">
      <c r="A235" s="122">
        <v>40047</v>
      </c>
      <c r="B235" s="5" t="s">
        <v>349</v>
      </c>
      <c r="C235" s="5" t="s">
        <v>340</v>
      </c>
      <c r="D235" s="5" t="s">
        <v>341</v>
      </c>
      <c r="E235" s="5">
        <v>10</v>
      </c>
      <c r="F235" s="123">
        <v>400</v>
      </c>
      <c r="G235" s="123">
        <f t="shared" si="3"/>
        <v>4000</v>
      </c>
    </row>
    <row r="236" spans="1:7" ht="14.4" x14ac:dyDescent="0.3">
      <c r="A236" s="122">
        <v>40048</v>
      </c>
      <c r="B236" s="5" t="s">
        <v>339</v>
      </c>
      <c r="C236" s="5" t="s">
        <v>343</v>
      </c>
      <c r="D236" s="5" t="s">
        <v>344</v>
      </c>
      <c r="E236" s="5">
        <v>5</v>
      </c>
      <c r="F236" s="123">
        <v>400</v>
      </c>
      <c r="G236" s="123">
        <f t="shared" si="3"/>
        <v>2000</v>
      </c>
    </row>
    <row r="237" spans="1:7" ht="14.4" x14ac:dyDescent="0.3">
      <c r="A237" s="122">
        <v>40049</v>
      </c>
      <c r="B237" s="5" t="s">
        <v>342</v>
      </c>
      <c r="C237" s="5" t="s">
        <v>343</v>
      </c>
      <c r="D237" s="5" t="s">
        <v>344</v>
      </c>
      <c r="E237" s="5">
        <v>6</v>
      </c>
      <c r="F237" s="123">
        <v>229</v>
      </c>
      <c r="G237" s="123">
        <f t="shared" si="3"/>
        <v>1374</v>
      </c>
    </row>
    <row r="238" spans="1:7" ht="14.4" x14ac:dyDescent="0.3">
      <c r="A238" s="122">
        <v>40050</v>
      </c>
      <c r="B238" s="5" t="s">
        <v>345</v>
      </c>
      <c r="C238" s="5" t="s">
        <v>350</v>
      </c>
      <c r="D238" s="5" t="s">
        <v>351</v>
      </c>
      <c r="E238" s="5">
        <v>9</v>
      </c>
      <c r="F238" s="123">
        <v>350</v>
      </c>
      <c r="G238" s="123">
        <f t="shared" si="3"/>
        <v>3150</v>
      </c>
    </row>
    <row r="239" spans="1:7" ht="14.4" x14ac:dyDescent="0.3">
      <c r="A239" s="122">
        <v>40051</v>
      </c>
      <c r="B239" s="5" t="s">
        <v>346</v>
      </c>
      <c r="C239" s="5" t="s">
        <v>340</v>
      </c>
      <c r="D239" s="5" t="s">
        <v>341</v>
      </c>
      <c r="E239" s="5">
        <v>9</v>
      </c>
      <c r="F239" s="123">
        <v>299</v>
      </c>
      <c r="G239" s="123">
        <f t="shared" si="3"/>
        <v>2691</v>
      </c>
    </row>
    <row r="240" spans="1:7" ht="14.4" x14ac:dyDescent="0.3">
      <c r="A240" s="122">
        <v>40052</v>
      </c>
      <c r="B240" s="5" t="s">
        <v>347</v>
      </c>
      <c r="C240" s="5" t="s">
        <v>343</v>
      </c>
      <c r="D240" s="5" t="s">
        <v>344</v>
      </c>
      <c r="E240" s="5">
        <v>8</v>
      </c>
      <c r="F240" s="123">
        <v>599</v>
      </c>
      <c r="G240" s="123">
        <f t="shared" si="3"/>
        <v>4792</v>
      </c>
    </row>
    <row r="241" spans="1:7" ht="14.4" x14ac:dyDescent="0.3">
      <c r="A241" s="122">
        <v>40053</v>
      </c>
      <c r="B241" s="5" t="s">
        <v>348</v>
      </c>
      <c r="C241" s="5" t="s">
        <v>340</v>
      </c>
      <c r="D241" s="5" t="s">
        <v>341</v>
      </c>
      <c r="E241" s="5">
        <v>9</v>
      </c>
      <c r="F241" s="123">
        <v>169</v>
      </c>
      <c r="G241" s="123">
        <f t="shared" si="3"/>
        <v>1521</v>
      </c>
    </row>
    <row r="242" spans="1:7" ht="14.4" x14ac:dyDescent="0.3">
      <c r="A242" s="122">
        <v>40054</v>
      </c>
      <c r="B242" s="5" t="s">
        <v>349</v>
      </c>
      <c r="C242" s="5" t="s">
        <v>350</v>
      </c>
      <c r="D242" s="5" t="s">
        <v>351</v>
      </c>
      <c r="E242" s="5">
        <v>10</v>
      </c>
      <c r="F242" s="123">
        <v>350</v>
      </c>
      <c r="G242" s="123">
        <f t="shared" si="3"/>
        <v>3500</v>
      </c>
    </row>
    <row r="243" spans="1:7" ht="14.4" x14ac:dyDescent="0.3">
      <c r="A243" s="122">
        <v>40055</v>
      </c>
      <c r="B243" s="5" t="s">
        <v>352</v>
      </c>
      <c r="C243" s="5" t="s">
        <v>354</v>
      </c>
      <c r="D243" s="5" t="s">
        <v>355</v>
      </c>
      <c r="E243" s="5">
        <v>4</v>
      </c>
      <c r="F243" s="123">
        <v>225</v>
      </c>
      <c r="G243" s="123">
        <f t="shared" si="3"/>
        <v>900</v>
      </c>
    </row>
    <row r="244" spans="1:7" ht="14.4" x14ac:dyDescent="0.3">
      <c r="A244" s="122">
        <v>40056</v>
      </c>
      <c r="B244" s="5" t="s">
        <v>353</v>
      </c>
      <c r="C244" s="5" t="s">
        <v>340</v>
      </c>
      <c r="D244" s="5" t="s">
        <v>341</v>
      </c>
      <c r="E244" s="5">
        <v>6</v>
      </c>
      <c r="F244" s="123">
        <v>299</v>
      </c>
      <c r="G244" s="123">
        <f t="shared" si="3"/>
        <v>1794</v>
      </c>
    </row>
    <row r="245" spans="1:7" ht="14.4" x14ac:dyDescent="0.3">
      <c r="A245" s="122">
        <v>40057</v>
      </c>
      <c r="B245" s="5" t="s">
        <v>342</v>
      </c>
      <c r="C245" s="5" t="s">
        <v>343</v>
      </c>
      <c r="D245" s="5" t="s">
        <v>344</v>
      </c>
      <c r="E245" s="5">
        <v>9</v>
      </c>
      <c r="F245" s="123">
        <v>400</v>
      </c>
      <c r="G245" s="123">
        <f t="shared" si="3"/>
        <v>3600</v>
      </c>
    </row>
    <row r="246" spans="1:7" ht="14.4" x14ac:dyDescent="0.3">
      <c r="A246" s="122">
        <v>40058</v>
      </c>
      <c r="B246" s="5" t="s">
        <v>339</v>
      </c>
      <c r="C246" s="5" t="s">
        <v>350</v>
      </c>
      <c r="D246" s="5" t="s">
        <v>351</v>
      </c>
      <c r="E246" s="5">
        <v>7</v>
      </c>
      <c r="F246" s="123">
        <v>99</v>
      </c>
      <c r="G246" s="123">
        <f t="shared" si="3"/>
        <v>693</v>
      </c>
    </row>
    <row r="247" spans="1:7" ht="14.4" x14ac:dyDescent="0.3">
      <c r="A247" s="122">
        <v>40059</v>
      </c>
      <c r="B247" s="5" t="s">
        <v>345</v>
      </c>
      <c r="C247" s="5" t="s">
        <v>340</v>
      </c>
      <c r="D247" s="5" t="s">
        <v>341</v>
      </c>
      <c r="E247" s="5">
        <v>6</v>
      </c>
      <c r="F247" s="123">
        <v>299</v>
      </c>
      <c r="G247" s="123">
        <f t="shared" si="3"/>
        <v>1794</v>
      </c>
    </row>
    <row r="248" spans="1:7" ht="14.4" x14ac:dyDescent="0.3">
      <c r="A248" s="122">
        <v>40060</v>
      </c>
      <c r="B248" s="5" t="s">
        <v>346</v>
      </c>
      <c r="C248" s="5" t="s">
        <v>340</v>
      </c>
      <c r="D248" s="5" t="s">
        <v>341</v>
      </c>
      <c r="E248" s="5">
        <v>7</v>
      </c>
      <c r="F248" s="123">
        <v>169</v>
      </c>
      <c r="G248" s="123">
        <f t="shared" si="3"/>
        <v>1183</v>
      </c>
    </row>
    <row r="249" spans="1:7" ht="14.4" x14ac:dyDescent="0.3">
      <c r="A249" s="122">
        <v>40061</v>
      </c>
      <c r="B249" s="5" t="s">
        <v>347</v>
      </c>
      <c r="C249" s="5" t="s">
        <v>340</v>
      </c>
      <c r="D249" s="5" t="s">
        <v>341</v>
      </c>
      <c r="E249" s="5">
        <v>5</v>
      </c>
      <c r="F249" s="123">
        <v>169</v>
      </c>
      <c r="G249" s="123">
        <f t="shared" si="3"/>
        <v>845</v>
      </c>
    </row>
    <row r="250" spans="1:7" ht="14.4" x14ac:dyDescent="0.3">
      <c r="A250" s="122">
        <v>40062</v>
      </c>
      <c r="B250" s="5" t="s">
        <v>348</v>
      </c>
      <c r="C250" s="5" t="s">
        <v>340</v>
      </c>
      <c r="D250" s="5" t="s">
        <v>341</v>
      </c>
      <c r="E250" s="5">
        <v>3</v>
      </c>
      <c r="F250" s="123">
        <v>299</v>
      </c>
      <c r="G250" s="123">
        <f t="shared" si="3"/>
        <v>897</v>
      </c>
    </row>
    <row r="251" spans="1:7" ht="14.4" x14ac:dyDescent="0.3">
      <c r="A251" s="122">
        <v>40063</v>
      </c>
      <c r="B251" s="5" t="s">
        <v>352</v>
      </c>
      <c r="C251" s="5" t="s">
        <v>354</v>
      </c>
      <c r="D251" s="5" t="s">
        <v>355</v>
      </c>
      <c r="E251" s="5">
        <v>7</v>
      </c>
      <c r="F251" s="123">
        <v>225</v>
      </c>
      <c r="G251" s="123">
        <f t="shared" si="3"/>
        <v>1575</v>
      </c>
    </row>
    <row r="252" spans="1:7" ht="14.4" x14ac:dyDescent="0.3">
      <c r="A252" s="122">
        <v>40064</v>
      </c>
      <c r="B252" s="5" t="s">
        <v>353</v>
      </c>
      <c r="C252" s="5" t="s">
        <v>350</v>
      </c>
      <c r="D252" s="5" t="s">
        <v>351</v>
      </c>
      <c r="E252" s="5">
        <v>7</v>
      </c>
      <c r="F252" s="123">
        <v>350</v>
      </c>
      <c r="G252" s="123">
        <f t="shared" si="3"/>
        <v>2450</v>
      </c>
    </row>
    <row r="253" spans="1:7" ht="14.4" x14ac:dyDescent="0.3">
      <c r="A253" s="122">
        <v>40065</v>
      </c>
      <c r="B253" s="5" t="s">
        <v>349</v>
      </c>
      <c r="C253" s="5" t="s">
        <v>340</v>
      </c>
      <c r="D253" s="5" t="s">
        <v>341</v>
      </c>
      <c r="E253" s="5">
        <v>3</v>
      </c>
      <c r="F253" s="123">
        <v>325</v>
      </c>
      <c r="G253" s="123">
        <f t="shared" si="3"/>
        <v>975</v>
      </c>
    </row>
    <row r="254" spans="1:7" ht="14.4" x14ac:dyDescent="0.3">
      <c r="A254" s="122">
        <v>40066</v>
      </c>
      <c r="B254" s="5" t="s">
        <v>339</v>
      </c>
      <c r="C254" s="5" t="s">
        <v>343</v>
      </c>
      <c r="D254" s="5" t="s">
        <v>344</v>
      </c>
      <c r="E254" s="5">
        <v>2</v>
      </c>
      <c r="F254" s="123">
        <v>599</v>
      </c>
      <c r="G254" s="123">
        <f t="shared" si="3"/>
        <v>1198</v>
      </c>
    </row>
    <row r="255" spans="1:7" ht="14.4" x14ac:dyDescent="0.3">
      <c r="A255" s="122">
        <v>40067</v>
      </c>
      <c r="B255" s="5" t="s">
        <v>342</v>
      </c>
      <c r="C255" s="5" t="s">
        <v>340</v>
      </c>
      <c r="D255" s="5" t="s">
        <v>341</v>
      </c>
      <c r="E255" s="5">
        <v>6</v>
      </c>
      <c r="F255" s="123">
        <v>450</v>
      </c>
      <c r="G255" s="123">
        <f t="shared" si="3"/>
        <v>2700</v>
      </c>
    </row>
    <row r="256" spans="1:7" ht="14.4" x14ac:dyDescent="0.3">
      <c r="A256" s="122">
        <v>40068</v>
      </c>
      <c r="B256" s="5" t="s">
        <v>345</v>
      </c>
      <c r="C256" s="5" t="s">
        <v>340</v>
      </c>
      <c r="D256" s="5" t="s">
        <v>341</v>
      </c>
      <c r="E256" s="5">
        <v>7</v>
      </c>
      <c r="F256" s="123">
        <v>450</v>
      </c>
      <c r="G256" s="123">
        <f t="shared" si="3"/>
        <v>3150</v>
      </c>
    </row>
    <row r="257" spans="1:7" ht="14.4" x14ac:dyDescent="0.3">
      <c r="A257" s="122">
        <v>40069</v>
      </c>
      <c r="B257" s="5" t="s">
        <v>346</v>
      </c>
      <c r="C257" s="5" t="s">
        <v>343</v>
      </c>
      <c r="D257" s="5" t="s">
        <v>344</v>
      </c>
      <c r="E257" s="5">
        <v>5</v>
      </c>
      <c r="F257" s="123">
        <v>229</v>
      </c>
      <c r="G257" s="123">
        <f t="shared" si="3"/>
        <v>1145</v>
      </c>
    </row>
    <row r="258" spans="1:7" ht="14.4" x14ac:dyDescent="0.3">
      <c r="A258" s="122">
        <v>40070</v>
      </c>
      <c r="B258" s="5" t="s">
        <v>347</v>
      </c>
      <c r="C258" s="5" t="s">
        <v>343</v>
      </c>
      <c r="D258" s="5" t="s">
        <v>344</v>
      </c>
      <c r="E258" s="5">
        <v>7</v>
      </c>
      <c r="F258" s="123">
        <v>300</v>
      </c>
      <c r="G258" s="123">
        <f t="shared" si="3"/>
        <v>2100</v>
      </c>
    </row>
    <row r="259" spans="1:7" ht="14.4" x14ac:dyDescent="0.3">
      <c r="A259" s="122">
        <v>40071</v>
      </c>
      <c r="B259" s="5" t="s">
        <v>348</v>
      </c>
      <c r="C259" s="5" t="s">
        <v>343</v>
      </c>
      <c r="D259" s="5" t="s">
        <v>344</v>
      </c>
      <c r="E259" s="5">
        <v>2</v>
      </c>
      <c r="F259" s="123">
        <v>300</v>
      </c>
      <c r="G259" s="123">
        <f t="shared" ref="G259:G322" si="4">E259*F259</f>
        <v>600</v>
      </c>
    </row>
    <row r="260" spans="1:7" ht="14.4" x14ac:dyDescent="0.3">
      <c r="A260" s="122">
        <v>40072</v>
      </c>
      <c r="B260" s="5" t="s">
        <v>349</v>
      </c>
      <c r="C260" s="5" t="s">
        <v>350</v>
      </c>
      <c r="D260" s="5" t="s">
        <v>351</v>
      </c>
      <c r="E260" s="5">
        <v>5</v>
      </c>
      <c r="F260" s="123">
        <v>99</v>
      </c>
      <c r="G260" s="123">
        <f t="shared" si="4"/>
        <v>495</v>
      </c>
    </row>
    <row r="261" spans="1:7" ht="14.4" x14ac:dyDescent="0.3">
      <c r="A261" s="122">
        <v>40073</v>
      </c>
      <c r="B261" s="5" t="s">
        <v>352</v>
      </c>
      <c r="C261" s="5" t="s">
        <v>354</v>
      </c>
      <c r="D261" s="5" t="s">
        <v>355</v>
      </c>
      <c r="E261" s="5">
        <v>8</v>
      </c>
      <c r="F261" s="123">
        <v>225</v>
      </c>
      <c r="G261" s="123">
        <f t="shared" si="4"/>
        <v>1800</v>
      </c>
    </row>
    <row r="262" spans="1:7" ht="14.4" x14ac:dyDescent="0.3">
      <c r="A262" s="122">
        <v>40074</v>
      </c>
      <c r="B262" s="5" t="s">
        <v>353</v>
      </c>
      <c r="C262" s="5" t="s">
        <v>343</v>
      </c>
      <c r="D262" s="5" t="s">
        <v>344</v>
      </c>
      <c r="E262" s="5">
        <v>6</v>
      </c>
      <c r="F262" s="123">
        <v>600</v>
      </c>
      <c r="G262" s="123">
        <f t="shared" si="4"/>
        <v>3600</v>
      </c>
    </row>
    <row r="263" spans="1:7" ht="14.4" x14ac:dyDescent="0.3">
      <c r="A263" s="122">
        <v>40075</v>
      </c>
      <c r="B263" s="5" t="s">
        <v>342</v>
      </c>
      <c r="C263" s="5" t="s">
        <v>343</v>
      </c>
      <c r="D263" s="5" t="s">
        <v>344</v>
      </c>
      <c r="E263" s="5">
        <v>10</v>
      </c>
      <c r="F263" s="123">
        <v>300</v>
      </c>
      <c r="G263" s="123">
        <f t="shared" si="4"/>
        <v>3000</v>
      </c>
    </row>
    <row r="264" spans="1:7" ht="14.4" x14ac:dyDescent="0.3">
      <c r="A264" s="122">
        <v>40076</v>
      </c>
      <c r="B264" s="5" t="s">
        <v>339</v>
      </c>
      <c r="C264" s="5" t="s">
        <v>343</v>
      </c>
      <c r="D264" s="5" t="s">
        <v>344</v>
      </c>
      <c r="E264" s="5">
        <v>8</v>
      </c>
      <c r="F264" s="123">
        <v>600</v>
      </c>
      <c r="G264" s="123">
        <f t="shared" si="4"/>
        <v>4800</v>
      </c>
    </row>
    <row r="265" spans="1:7" ht="14.4" x14ac:dyDescent="0.3">
      <c r="A265" s="122">
        <v>40077</v>
      </c>
      <c r="B265" s="5" t="s">
        <v>345</v>
      </c>
      <c r="C265" s="5" t="s">
        <v>350</v>
      </c>
      <c r="D265" s="5" t="s">
        <v>356</v>
      </c>
      <c r="E265" s="5">
        <v>7</v>
      </c>
      <c r="F265" s="123">
        <v>795</v>
      </c>
      <c r="G265" s="123">
        <f t="shared" si="4"/>
        <v>5565</v>
      </c>
    </row>
    <row r="266" spans="1:7" ht="14.4" x14ac:dyDescent="0.3">
      <c r="A266" s="122">
        <v>40078</v>
      </c>
      <c r="B266" s="5" t="s">
        <v>346</v>
      </c>
      <c r="C266" s="5" t="s">
        <v>354</v>
      </c>
      <c r="D266" s="5" t="s">
        <v>355</v>
      </c>
      <c r="E266" s="5">
        <v>2</v>
      </c>
      <c r="F266" s="123">
        <v>225</v>
      </c>
      <c r="G266" s="123">
        <f t="shared" si="4"/>
        <v>450</v>
      </c>
    </row>
    <row r="267" spans="1:7" ht="14.4" x14ac:dyDescent="0.3">
      <c r="A267" s="122">
        <v>40079</v>
      </c>
      <c r="B267" s="5" t="s">
        <v>347</v>
      </c>
      <c r="C267" s="5" t="s">
        <v>350</v>
      </c>
      <c r="D267" s="5" t="s">
        <v>351</v>
      </c>
      <c r="E267" s="5">
        <v>8</v>
      </c>
      <c r="F267" s="123">
        <v>429</v>
      </c>
      <c r="G267" s="123">
        <f t="shared" si="4"/>
        <v>3432</v>
      </c>
    </row>
    <row r="268" spans="1:7" ht="14.4" x14ac:dyDescent="0.3">
      <c r="A268" s="122">
        <v>40080</v>
      </c>
      <c r="B268" s="5" t="s">
        <v>348</v>
      </c>
      <c r="C268" s="5" t="s">
        <v>343</v>
      </c>
      <c r="D268" s="5" t="s">
        <v>344</v>
      </c>
      <c r="E268" s="5">
        <v>3</v>
      </c>
      <c r="F268" s="123">
        <v>229</v>
      </c>
      <c r="G268" s="123">
        <f t="shared" si="4"/>
        <v>687</v>
      </c>
    </row>
    <row r="269" spans="1:7" ht="14.4" x14ac:dyDescent="0.3">
      <c r="A269" s="122">
        <v>40081</v>
      </c>
      <c r="B269" s="5" t="s">
        <v>352</v>
      </c>
      <c r="C269" s="5" t="s">
        <v>354</v>
      </c>
      <c r="D269" s="5" t="s">
        <v>355</v>
      </c>
      <c r="E269" s="5">
        <v>5</v>
      </c>
      <c r="F269" s="123">
        <v>225</v>
      </c>
      <c r="G269" s="123">
        <f t="shared" si="4"/>
        <v>1125</v>
      </c>
    </row>
    <row r="270" spans="1:7" ht="14.4" x14ac:dyDescent="0.3">
      <c r="A270" s="122">
        <v>40082</v>
      </c>
      <c r="B270" s="5" t="s">
        <v>353</v>
      </c>
      <c r="C270" s="5" t="s">
        <v>350</v>
      </c>
      <c r="D270" s="5" t="s">
        <v>351</v>
      </c>
      <c r="E270" s="5">
        <v>5</v>
      </c>
      <c r="F270" s="123">
        <v>429</v>
      </c>
      <c r="G270" s="123">
        <f t="shared" si="4"/>
        <v>2145</v>
      </c>
    </row>
    <row r="271" spans="1:7" ht="14.4" x14ac:dyDescent="0.3">
      <c r="A271" s="122">
        <v>40083</v>
      </c>
      <c r="B271" s="5" t="s">
        <v>349</v>
      </c>
      <c r="C271" s="5" t="s">
        <v>350</v>
      </c>
      <c r="D271" s="5" t="s">
        <v>351</v>
      </c>
      <c r="E271" s="5">
        <v>2</v>
      </c>
      <c r="F271" s="123">
        <v>350</v>
      </c>
      <c r="G271" s="123">
        <f t="shared" si="4"/>
        <v>700</v>
      </c>
    </row>
    <row r="272" spans="1:7" ht="14.4" x14ac:dyDescent="0.3">
      <c r="A272" s="122">
        <v>40084</v>
      </c>
      <c r="B272" s="5" t="s">
        <v>339</v>
      </c>
      <c r="C272" s="5" t="s">
        <v>343</v>
      </c>
      <c r="D272" s="5" t="s">
        <v>344</v>
      </c>
      <c r="E272" s="5">
        <v>4</v>
      </c>
      <c r="F272" s="123">
        <v>229</v>
      </c>
      <c r="G272" s="123">
        <f t="shared" si="4"/>
        <v>916</v>
      </c>
    </row>
    <row r="273" spans="1:7" ht="14.4" x14ac:dyDescent="0.3">
      <c r="A273" s="122">
        <v>40085</v>
      </c>
      <c r="B273" s="5" t="s">
        <v>342</v>
      </c>
      <c r="C273" s="5" t="s">
        <v>340</v>
      </c>
      <c r="D273" s="5" t="s">
        <v>341</v>
      </c>
      <c r="E273" s="5">
        <v>2</v>
      </c>
      <c r="F273" s="123">
        <v>400</v>
      </c>
      <c r="G273" s="123">
        <f t="shared" si="4"/>
        <v>800</v>
      </c>
    </row>
    <row r="274" spans="1:7" ht="14.4" x14ac:dyDescent="0.3">
      <c r="A274" s="122">
        <v>40086</v>
      </c>
      <c r="B274" s="5" t="s">
        <v>345</v>
      </c>
      <c r="C274" s="5" t="s">
        <v>354</v>
      </c>
      <c r="D274" s="5" t="s">
        <v>355</v>
      </c>
      <c r="E274" s="5">
        <v>8</v>
      </c>
      <c r="F274" s="123">
        <v>225</v>
      </c>
      <c r="G274" s="123">
        <f t="shared" si="4"/>
        <v>1800</v>
      </c>
    </row>
    <row r="275" spans="1:7" ht="14.4" x14ac:dyDescent="0.3">
      <c r="A275" s="122">
        <v>40087</v>
      </c>
      <c r="B275" s="5" t="s">
        <v>346</v>
      </c>
      <c r="C275" s="5" t="s">
        <v>350</v>
      </c>
      <c r="D275" s="5" t="s">
        <v>351</v>
      </c>
      <c r="E275" s="5">
        <v>5</v>
      </c>
      <c r="F275" s="123">
        <v>350</v>
      </c>
      <c r="G275" s="123">
        <f t="shared" si="4"/>
        <v>1750</v>
      </c>
    </row>
    <row r="276" spans="1:7" ht="14.4" x14ac:dyDescent="0.3">
      <c r="A276" s="122">
        <v>40088</v>
      </c>
      <c r="B276" s="5" t="s">
        <v>347</v>
      </c>
      <c r="C276" s="5" t="s">
        <v>340</v>
      </c>
      <c r="D276" s="5" t="s">
        <v>341</v>
      </c>
      <c r="E276" s="5">
        <v>2</v>
      </c>
      <c r="F276" s="123">
        <v>400</v>
      </c>
      <c r="G276" s="123">
        <f t="shared" si="4"/>
        <v>800</v>
      </c>
    </row>
    <row r="277" spans="1:7" ht="14.4" x14ac:dyDescent="0.3">
      <c r="A277" s="122">
        <v>40089</v>
      </c>
      <c r="B277" s="5" t="s">
        <v>348</v>
      </c>
      <c r="C277" s="5" t="s">
        <v>350</v>
      </c>
      <c r="D277" s="5" t="s">
        <v>356</v>
      </c>
      <c r="E277" s="5">
        <v>6</v>
      </c>
      <c r="F277" s="123">
        <v>795</v>
      </c>
      <c r="G277" s="123">
        <f t="shared" si="4"/>
        <v>4770</v>
      </c>
    </row>
    <row r="278" spans="1:7" ht="14.4" x14ac:dyDescent="0.3">
      <c r="A278" s="122">
        <v>40090</v>
      </c>
      <c r="B278" s="5" t="s">
        <v>349</v>
      </c>
      <c r="C278" s="5" t="s">
        <v>340</v>
      </c>
      <c r="D278" s="5" t="s">
        <v>341</v>
      </c>
      <c r="E278" s="5">
        <v>5</v>
      </c>
      <c r="F278" s="123">
        <v>450</v>
      </c>
      <c r="G278" s="123">
        <f t="shared" si="4"/>
        <v>2250</v>
      </c>
    </row>
    <row r="279" spans="1:7" ht="14.4" x14ac:dyDescent="0.3">
      <c r="A279" s="122">
        <v>40091</v>
      </c>
      <c r="B279" s="5" t="s">
        <v>352</v>
      </c>
      <c r="C279" s="5" t="s">
        <v>343</v>
      </c>
      <c r="D279" s="5" t="s">
        <v>344</v>
      </c>
      <c r="E279" s="5">
        <v>5</v>
      </c>
      <c r="F279" s="123">
        <v>599</v>
      </c>
      <c r="G279" s="123">
        <f t="shared" si="4"/>
        <v>2995</v>
      </c>
    </row>
    <row r="280" spans="1:7" ht="14.4" x14ac:dyDescent="0.3">
      <c r="A280" s="122">
        <v>40092</v>
      </c>
      <c r="B280" s="5" t="s">
        <v>353</v>
      </c>
      <c r="C280" s="5" t="s">
        <v>343</v>
      </c>
      <c r="D280" s="5" t="s">
        <v>344</v>
      </c>
      <c r="E280" s="5">
        <v>8</v>
      </c>
      <c r="F280" s="123">
        <v>400</v>
      </c>
      <c r="G280" s="123">
        <f t="shared" si="4"/>
        <v>3200</v>
      </c>
    </row>
    <row r="281" spans="1:7" ht="14.4" x14ac:dyDescent="0.3">
      <c r="A281" s="122">
        <v>40093</v>
      </c>
      <c r="B281" s="5" t="s">
        <v>342</v>
      </c>
      <c r="C281" s="5" t="s">
        <v>340</v>
      </c>
      <c r="D281" s="5" t="s">
        <v>341</v>
      </c>
      <c r="E281" s="5">
        <v>2</v>
      </c>
      <c r="F281" s="123">
        <v>400</v>
      </c>
      <c r="G281" s="123">
        <f t="shared" si="4"/>
        <v>800</v>
      </c>
    </row>
    <row r="282" spans="1:7" ht="14.4" x14ac:dyDescent="0.3">
      <c r="A282" s="122">
        <v>40094</v>
      </c>
      <c r="B282" s="5" t="s">
        <v>339</v>
      </c>
      <c r="C282" s="5" t="s">
        <v>350</v>
      </c>
      <c r="D282" s="5" t="s">
        <v>351</v>
      </c>
      <c r="E282" s="5">
        <v>5</v>
      </c>
      <c r="F282" s="123">
        <v>429</v>
      </c>
      <c r="G282" s="123">
        <f t="shared" si="4"/>
        <v>2145</v>
      </c>
    </row>
    <row r="283" spans="1:7" ht="14.4" x14ac:dyDescent="0.3">
      <c r="A283" s="122">
        <v>40095</v>
      </c>
      <c r="B283" s="5" t="s">
        <v>345</v>
      </c>
      <c r="C283" s="5" t="s">
        <v>340</v>
      </c>
      <c r="D283" s="5" t="s">
        <v>341</v>
      </c>
      <c r="E283" s="5">
        <v>2</v>
      </c>
      <c r="F283" s="123">
        <v>169</v>
      </c>
      <c r="G283" s="123">
        <f t="shared" si="4"/>
        <v>338</v>
      </c>
    </row>
    <row r="284" spans="1:7" ht="14.4" x14ac:dyDescent="0.3">
      <c r="A284" s="122">
        <v>40096</v>
      </c>
      <c r="B284" s="5" t="s">
        <v>346</v>
      </c>
      <c r="C284" s="5" t="s">
        <v>350</v>
      </c>
      <c r="D284" s="5" t="s">
        <v>356</v>
      </c>
      <c r="E284" s="5">
        <v>7</v>
      </c>
      <c r="F284" s="123">
        <v>150</v>
      </c>
      <c r="G284" s="123">
        <f t="shared" si="4"/>
        <v>1050</v>
      </c>
    </row>
    <row r="285" spans="1:7" ht="14.4" x14ac:dyDescent="0.3">
      <c r="A285" s="122">
        <v>40097</v>
      </c>
      <c r="B285" s="5" t="s">
        <v>347</v>
      </c>
      <c r="C285" s="5" t="s">
        <v>354</v>
      </c>
      <c r="D285" s="5" t="s">
        <v>355</v>
      </c>
      <c r="E285" s="5">
        <v>4</v>
      </c>
      <c r="F285" s="123">
        <v>225</v>
      </c>
      <c r="G285" s="123">
        <f t="shared" si="4"/>
        <v>900</v>
      </c>
    </row>
    <row r="286" spans="1:7" ht="14.4" x14ac:dyDescent="0.3">
      <c r="A286" s="122">
        <v>40098</v>
      </c>
      <c r="B286" s="5" t="s">
        <v>348</v>
      </c>
      <c r="C286" s="5" t="s">
        <v>343</v>
      </c>
      <c r="D286" s="5" t="s">
        <v>344</v>
      </c>
      <c r="E286" s="5">
        <v>8</v>
      </c>
      <c r="F286" s="123">
        <v>400</v>
      </c>
      <c r="G286" s="123">
        <f t="shared" si="4"/>
        <v>3200</v>
      </c>
    </row>
    <row r="287" spans="1:7" ht="14.4" x14ac:dyDescent="0.3">
      <c r="A287" s="122">
        <v>40099</v>
      </c>
      <c r="B287" s="5" t="s">
        <v>352</v>
      </c>
      <c r="C287" s="5" t="s">
        <v>343</v>
      </c>
      <c r="D287" s="5" t="s">
        <v>344</v>
      </c>
      <c r="E287" s="5">
        <v>10</v>
      </c>
      <c r="F287" s="123">
        <v>600</v>
      </c>
      <c r="G287" s="123">
        <f t="shared" si="4"/>
        <v>6000</v>
      </c>
    </row>
    <row r="288" spans="1:7" ht="14.4" x14ac:dyDescent="0.3">
      <c r="A288" s="122">
        <v>40100</v>
      </c>
      <c r="B288" s="5" t="s">
        <v>353</v>
      </c>
      <c r="C288" s="5" t="s">
        <v>340</v>
      </c>
      <c r="D288" s="5" t="s">
        <v>341</v>
      </c>
      <c r="E288" s="5">
        <v>4</v>
      </c>
      <c r="F288" s="123">
        <v>450</v>
      </c>
      <c r="G288" s="123">
        <f t="shared" si="4"/>
        <v>1800</v>
      </c>
    </row>
    <row r="289" spans="1:7" ht="14.4" x14ac:dyDescent="0.3">
      <c r="A289" s="122">
        <v>40101</v>
      </c>
      <c r="B289" s="5" t="s">
        <v>349</v>
      </c>
      <c r="C289" s="5" t="s">
        <v>354</v>
      </c>
      <c r="D289" s="5" t="s">
        <v>355</v>
      </c>
      <c r="E289" s="5">
        <v>9</v>
      </c>
      <c r="F289" s="123">
        <v>225</v>
      </c>
      <c r="G289" s="123">
        <f t="shared" si="4"/>
        <v>2025</v>
      </c>
    </row>
    <row r="290" spans="1:7" ht="14.4" x14ac:dyDescent="0.3">
      <c r="A290" s="122">
        <v>40102</v>
      </c>
      <c r="B290" s="5" t="s">
        <v>339</v>
      </c>
      <c r="C290" s="5" t="s">
        <v>343</v>
      </c>
      <c r="D290" s="5" t="s">
        <v>344</v>
      </c>
      <c r="E290" s="5">
        <v>7</v>
      </c>
      <c r="F290" s="123">
        <v>300</v>
      </c>
      <c r="G290" s="123">
        <f t="shared" si="4"/>
        <v>2100</v>
      </c>
    </row>
    <row r="291" spans="1:7" ht="14.4" x14ac:dyDescent="0.3">
      <c r="A291" s="122">
        <v>40103</v>
      </c>
      <c r="B291" s="5" t="s">
        <v>342</v>
      </c>
      <c r="C291" s="5" t="s">
        <v>343</v>
      </c>
      <c r="D291" s="5" t="s">
        <v>344</v>
      </c>
      <c r="E291" s="5">
        <v>3</v>
      </c>
      <c r="F291" s="123">
        <v>300</v>
      </c>
      <c r="G291" s="123">
        <f t="shared" si="4"/>
        <v>900</v>
      </c>
    </row>
    <row r="292" spans="1:7" ht="14.4" x14ac:dyDescent="0.3">
      <c r="A292" s="122">
        <v>40104</v>
      </c>
      <c r="B292" s="5" t="s">
        <v>345</v>
      </c>
      <c r="C292" s="5" t="s">
        <v>350</v>
      </c>
      <c r="D292" s="5" t="s">
        <v>356</v>
      </c>
      <c r="E292" s="5">
        <v>9</v>
      </c>
      <c r="F292" s="123">
        <v>795</v>
      </c>
      <c r="G292" s="123">
        <f t="shared" si="4"/>
        <v>7155</v>
      </c>
    </row>
    <row r="293" spans="1:7" ht="14.4" x14ac:dyDescent="0.3">
      <c r="A293" s="122">
        <v>40105</v>
      </c>
      <c r="B293" s="5" t="s">
        <v>346</v>
      </c>
      <c r="C293" s="5" t="s">
        <v>350</v>
      </c>
      <c r="D293" s="5" t="s">
        <v>351</v>
      </c>
      <c r="E293" s="5">
        <v>8</v>
      </c>
      <c r="F293" s="123">
        <v>350</v>
      </c>
      <c r="G293" s="123">
        <f t="shared" si="4"/>
        <v>2800</v>
      </c>
    </row>
    <row r="294" spans="1:7" ht="14.4" x14ac:dyDescent="0.3">
      <c r="A294" s="122">
        <v>40106</v>
      </c>
      <c r="B294" s="5" t="s">
        <v>347</v>
      </c>
      <c r="C294" s="5" t="s">
        <v>343</v>
      </c>
      <c r="D294" s="5" t="s">
        <v>344</v>
      </c>
      <c r="E294" s="5">
        <v>5</v>
      </c>
      <c r="F294" s="123">
        <v>400</v>
      </c>
      <c r="G294" s="123">
        <f t="shared" si="4"/>
        <v>2000</v>
      </c>
    </row>
    <row r="295" spans="1:7" ht="14.4" x14ac:dyDescent="0.3">
      <c r="A295" s="122">
        <v>40107</v>
      </c>
      <c r="B295" s="5" t="s">
        <v>348</v>
      </c>
      <c r="C295" s="5" t="s">
        <v>343</v>
      </c>
      <c r="D295" s="5" t="s">
        <v>344</v>
      </c>
      <c r="E295" s="5">
        <v>7</v>
      </c>
      <c r="F295" s="123">
        <v>400</v>
      </c>
      <c r="G295" s="123">
        <f t="shared" si="4"/>
        <v>2800</v>
      </c>
    </row>
    <row r="296" spans="1:7" ht="14.4" x14ac:dyDescent="0.3">
      <c r="A296" s="122">
        <v>40108</v>
      </c>
      <c r="B296" s="5" t="s">
        <v>349</v>
      </c>
      <c r="C296" s="5" t="s">
        <v>350</v>
      </c>
      <c r="D296" s="5" t="s">
        <v>356</v>
      </c>
      <c r="E296" s="5">
        <v>6</v>
      </c>
      <c r="F296" s="123">
        <v>795</v>
      </c>
      <c r="G296" s="123">
        <f t="shared" si="4"/>
        <v>4770</v>
      </c>
    </row>
    <row r="297" spans="1:7" ht="14.4" x14ac:dyDescent="0.3">
      <c r="A297" s="122">
        <v>40109</v>
      </c>
      <c r="B297" s="5" t="s">
        <v>352</v>
      </c>
      <c r="C297" s="5" t="s">
        <v>340</v>
      </c>
      <c r="D297" s="5" t="s">
        <v>341</v>
      </c>
      <c r="E297" s="5">
        <v>8</v>
      </c>
      <c r="F297" s="123">
        <v>450</v>
      </c>
      <c r="G297" s="123">
        <f t="shared" si="4"/>
        <v>3600</v>
      </c>
    </row>
    <row r="298" spans="1:7" ht="14.4" x14ac:dyDescent="0.3">
      <c r="A298" s="122">
        <v>40110</v>
      </c>
      <c r="B298" s="5" t="s">
        <v>353</v>
      </c>
      <c r="C298" s="5" t="s">
        <v>340</v>
      </c>
      <c r="D298" s="5" t="s">
        <v>341</v>
      </c>
      <c r="E298" s="5">
        <v>7</v>
      </c>
      <c r="F298" s="123">
        <v>400</v>
      </c>
      <c r="G298" s="123">
        <f t="shared" si="4"/>
        <v>2800</v>
      </c>
    </row>
    <row r="299" spans="1:7" ht="14.4" x14ac:dyDescent="0.3">
      <c r="A299" s="122">
        <v>40111</v>
      </c>
      <c r="B299" s="5" t="s">
        <v>342</v>
      </c>
      <c r="C299" s="5" t="s">
        <v>343</v>
      </c>
      <c r="D299" s="5" t="s">
        <v>344</v>
      </c>
      <c r="E299" s="5">
        <v>10</v>
      </c>
      <c r="F299" s="123">
        <v>400</v>
      </c>
      <c r="G299" s="123">
        <f t="shared" si="4"/>
        <v>4000</v>
      </c>
    </row>
    <row r="300" spans="1:7" ht="14.4" x14ac:dyDescent="0.3">
      <c r="A300" s="122">
        <v>40112</v>
      </c>
      <c r="B300" s="5" t="s">
        <v>339</v>
      </c>
      <c r="C300" s="5" t="s">
        <v>350</v>
      </c>
      <c r="D300" s="5" t="s">
        <v>351</v>
      </c>
      <c r="E300" s="5">
        <v>8</v>
      </c>
      <c r="F300" s="123">
        <v>429</v>
      </c>
      <c r="G300" s="123">
        <f t="shared" si="4"/>
        <v>3432</v>
      </c>
    </row>
    <row r="301" spans="1:7" ht="14.4" x14ac:dyDescent="0.3">
      <c r="A301" s="122">
        <v>40113</v>
      </c>
      <c r="B301" s="5" t="s">
        <v>345</v>
      </c>
      <c r="C301" s="5" t="s">
        <v>340</v>
      </c>
      <c r="D301" s="5" t="s">
        <v>341</v>
      </c>
      <c r="E301" s="5">
        <v>8</v>
      </c>
      <c r="F301" s="123">
        <v>169</v>
      </c>
      <c r="G301" s="123">
        <f t="shared" si="4"/>
        <v>1352</v>
      </c>
    </row>
    <row r="302" spans="1:7" ht="14.4" x14ac:dyDescent="0.3">
      <c r="A302" s="122">
        <v>40114</v>
      </c>
      <c r="B302" s="5" t="s">
        <v>346</v>
      </c>
      <c r="C302" s="5" t="s">
        <v>340</v>
      </c>
      <c r="D302" s="5" t="s">
        <v>341</v>
      </c>
      <c r="E302" s="5">
        <v>2</v>
      </c>
      <c r="F302" s="123">
        <v>299</v>
      </c>
      <c r="G302" s="123">
        <f t="shared" si="4"/>
        <v>598</v>
      </c>
    </row>
    <row r="303" spans="1:7" ht="14.4" x14ac:dyDescent="0.3">
      <c r="A303" s="122">
        <v>40115</v>
      </c>
      <c r="B303" s="5" t="s">
        <v>347</v>
      </c>
      <c r="C303" s="5" t="s">
        <v>354</v>
      </c>
      <c r="D303" s="5" t="s">
        <v>355</v>
      </c>
      <c r="E303" s="5">
        <v>2</v>
      </c>
      <c r="F303" s="123">
        <v>225</v>
      </c>
      <c r="G303" s="123">
        <f t="shared" si="4"/>
        <v>450</v>
      </c>
    </row>
    <row r="304" spans="1:7" ht="14.4" x14ac:dyDescent="0.3">
      <c r="A304" s="122">
        <v>40116</v>
      </c>
      <c r="B304" s="5" t="s">
        <v>348</v>
      </c>
      <c r="C304" s="5" t="s">
        <v>343</v>
      </c>
      <c r="D304" s="5" t="s">
        <v>344</v>
      </c>
      <c r="E304" s="5">
        <v>10</v>
      </c>
      <c r="F304" s="123">
        <v>600</v>
      </c>
      <c r="G304" s="123">
        <f t="shared" si="4"/>
        <v>6000</v>
      </c>
    </row>
    <row r="305" spans="1:7" ht="14.4" x14ac:dyDescent="0.3">
      <c r="A305" s="122">
        <v>40117</v>
      </c>
      <c r="B305" s="5" t="s">
        <v>352</v>
      </c>
      <c r="C305" s="5" t="s">
        <v>354</v>
      </c>
      <c r="D305" s="5" t="s">
        <v>355</v>
      </c>
      <c r="E305" s="5">
        <v>8</v>
      </c>
      <c r="F305" s="123">
        <v>225</v>
      </c>
      <c r="G305" s="123">
        <f t="shared" si="4"/>
        <v>1800</v>
      </c>
    </row>
    <row r="306" spans="1:7" ht="14.4" x14ac:dyDescent="0.3">
      <c r="A306" s="122">
        <v>40118</v>
      </c>
      <c r="B306" s="5" t="s">
        <v>353</v>
      </c>
      <c r="C306" s="5" t="s">
        <v>350</v>
      </c>
      <c r="D306" s="5" t="s">
        <v>351</v>
      </c>
      <c r="E306" s="5">
        <v>8</v>
      </c>
      <c r="F306" s="123">
        <v>429</v>
      </c>
      <c r="G306" s="123">
        <f t="shared" si="4"/>
        <v>3432</v>
      </c>
    </row>
    <row r="307" spans="1:7" ht="14.4" x14ac:dyDescent="0.3">
      <c r="A307" s="122">
        <v>40119</v>
      </c>
      <c r="B307" s="5" t="s">
        <v>349</v>
      </c>
      <c r="C307" s="5" t="s">
        <v>354</v>
      </c>
      <c r="D307" s="5" t="s">
        <v>355</v>
      </c>
      <c r="E307" s="5">
        <v>8</v>
      </c>
      <c r="F307" s="123">
        <v>225</v>
      </c>
      <c r="G307" s="123">
        <f t="shared" si="4"/>
        <v>1800</v>
      </c>
    </row>
    <row r="308" spans="1:7" ht="14.4" x14ac:dyDescent="0.3">
      <c r="A308" s="122">
        <v>40120</v>
      </c>
      <c r="B308" s="5" t="s">
        <v>339</v>
      </c>
      <c r="C308" s="5" t="s">
        <v>340</v>
      </c>
      <c r="D308" s="5" t="s">
        <v>341</v>
      </c>
      <c r="E308" s="5">
        <v>5</v>
      </c>
      <c r="F308" s="123">
        <v>169</v>
      </c>
      <c r="G308" s="123">
        <f t="shared" si="4"/>
        <v>845</v>
      </c>
    </row>
    <row r="309" spans="1:7" ht="14.4" x14ac:dyDescent="0.3">
      <c r="A309" s="122">
        <v>40121</v>
      </c>
      <c r="B309" s="5" t="s">
        <v>342</v>
      </c>
      <c r="C309" s="5" t="s">
        <v>350</v>
      </c>
      <c r="D309" s="5" t="s">
        <v>351</v>
      </c>
      <c r="E309" s="5">
        <v>4</v>
      </c>
      <c r="F309" s="123">
        <v>350</v>
      </c>
      <c r="G309" s="123">
        <f t="shared" si="4"/>
        <v>1400</v>
      </c>
    </row>
    <row r="310" spans="1:7" ht="14.4" x14ac:dyDescent="0.3">
      <c r="A310" s="122">
        <v>40122</v>
      </c>
      <c r="B310" s="5" t="s">
        <v>345</v>
      </c>
      <c r="C310" s="5" t="s">
        <v>350</v>
      </c>
      <c r="D310" s="5" t="s">
        <v>351</v>
      </c>
      <c r="E310" s="5">
        <v>8</v>
      </c>
      <c r="F310" s="123">
        <v>99</v>
      </c>
      <c r="G310" s="123">
        <f t="shared" si="4"/>
        <v>792</v>
      </c>
    </row>
    <row r="311" spans="1:7" ht="14.4" x14ac:dyDescent="0.3">
      <c r="A311" s="122">
        <v>40123</v>
      </c>
      <c r="B311" s="5" t="s">
        <v>346</v>
      </c>
      <c r="C311" s="5" t="s">
        <v>340</v>
      </c>
      <c r="D311" s="5" t="s">
        <v>341</v>
      </c>
      <c r="E311" s="5">
        <v>2</v>
      </c>
      <c r="F311" s="123">
        <v>299</v>
      </c>
      <c r="G311" s="123">
        <f t="shared" si="4"/>
        <v>598</v>
      </c>
    </row>
    <row r="312" spans="1:7" ht="14.4" x14ac:dyDescent="0.3">
      <c r="A312" s="122">
        <v>40124</v>
      </c>
      <c r="B312" s="5" t="s">
        <v>347</v>
      </c>
      <c r="C312" s="5" t="s">
        <v>340</v>
      </c>
      <c r="D312" s="5" t="s">
        <v>341</v>
      </c>
      <c r="E312" s="5">
        <v>10</v>
      </c>
      <c r="F312" s="123">
        <v>400</v>
      </c>
      <c r="G312" s="123">
        <f t="shared" si="4"/>
        <v>4000</v>
      </c>
    </row>
    <row r="313" spans="1:7" ht="14.4" x14ac:dyDescent="0.3">
      <c r="A313" s="122">
        <v>40125</v>
      </c>
      <c r="B313" s="5" t="s">
        <v>348</v>
      </c>
      <c r="C313" s="5" t="s">
        <v>340</v>
      </c>
      <c r="D313" s="5" t="s">
        <v>341</v>
      </c>
      <c r="E313" s="5">
        <v>1</v>
      </c>
      <c r="F313" s="123">
        <v>325</v>
      </c>
      <c r="G313" s="123">
        <f t="shared" si="4"/>
        <v>325</v>
      </c>
    </row>
    <row r="314" spans="1:7" ht="14.4" x14ac:dyDescent="0.3">
      <c r="A314" s="122">
        <v>40126</v>
      </c>
      <c r="B314" s="5" t="s">
        <v>349</v>
      </c>
      <c r="C314" s="5" t="s">
        <v>343</v>
      </c>
      <c r="D314" s="5" t="s">
        <v>344</v>
      </c>
      <c r="E314" s="5">
        <v>9</v>
      </c>
      <c r="F314" s="123">
        <v>300</v>
      </c>
      <c r="G314" s="123">
        <f t="shared" si="4"/>
        <v>2700</v>
      </c>
    </row>
    <row r="315" spans="1:7" ht="14.4" x14ac:dyDescent="0.3">
      <c r="A315" s="122">
        <v>40127</v>
      </c>
      <c r="B315" s="5" t="s">
        <v>352</v>
      </c>
      <c r="C315" s="5" t="s">
        <v>340</v>
      </c>
      <c r="D315" s="5" t="s">
        <v>341</v>
      </c>
      <c r="E315" s="5">
        <v>7</v>
      </c>
      <c r="F315" s="123">
        <v>299</v>
      </c>
      <c r="G315" s="123">
        <f t="shared" si="4"/>
        <v>2093</v>
      </c>
    </row>
    <row r="316" spans="1:7" ht="14.4" x14ac:dyDescent="0.3">
      <c r="A316" s="122">
        <v>40128</v>
      </c>
      <c r="B316" s="5" t="s">
        <v>353</v>
      </c>
      <c r="C316" s="5" t="s">
        <v>340</v>
      </c>
      <c r="D316" s="5" t="s">
        <v>341</v>
      </c>
      <c r="E316" s="5">
        <v>1</v>
      </c>
      <c r="F316" s="123">
        <v>450</v>
      </c>
      <c r="G316" s="123">
        <f t="shared" si="4"/>
        <v>450</v>
      </c>
    </row>
    <row r="317" spans="1:7" ht="14.4" x14ac:dyDescent="0.3">
      <c r="A317" s="122">
        <v>40129</v>
      </c>
      <c r="B317" s="5" t="s">
        <v>342</v>
      </c>
      <c r="C317" s="5" t="s">
        <v>343</v>
      </c>
      <c r="D317" s="5" t="s">
        <v>344</v>
      </c>
      <c r="E317" s="5">
        <v>5</v>
      </c>
      <c r="F317" s="123">
        <v>600</v>
      </c>
      <c r="G317" s="123">
        <f t="shared" si="4"/>
        <v>3000</v>
      </c>
    </row>
    <row r="318" spans="1:7" ht="14.4" x14ac:dyDescent="0.3">
      <c r="A318" s="122">
        <v>40130</v>
      </c>
      <c r="B318" s="5" t="s">
        <v>339</v>
      </c>
      <c r="C318" s="5" t="s">
        <v>343</v>
      </c>
      <c r="D318" s="5" t="s">
        <v>356</v>
      </c>
      <c r="E318" s="5">
        <v>7</v>
      </c>
      <c r="F318" s="123">
        <v>150</v>
      </c>
      <c r="G318" s="123">
        <f t="shared" si="4"/>
        <v>1050</v>
      </c>
    </row>
    <row r="319" spans="1:7" ht="14.4" x14ac:dyDescent="0.3">
      <c r="A319" s="122">
        <v>40131</v>
      </c>
      <c r="B319" s="5" t="s">
        <v>345</v>
      </c>
      <c r="C319" s="5" t="s">
        <v>350</v>
      </c>
      <c r="D319" s="5" t="s">
        <v>351</v>
      </c>
      <c r="E319" s="5">
        <v>8</v>
      </c>
      <c r="F319" s="123">
        <v>429</v>
      </c>
      <c r="G319" s="123">
        <f t="shared" si="4"/>
        <v>3432</v>
      </c>
    </row>
    <row r="320" spans="1:7" ht="14.4" x14ac:dyDescent="0.3">
      <c r="A320" s="122">
        <v>40132</v>
      </c>
      <c r="B320" s="5" t="s">
        <v>346</v>
      </c>
      <c r="C320" s="5" t="s">
        <v>350</v>
      </c>
      <c r="D320" s="5" t="s">
        <v>351</v>
      </c>
      <c r="E320" s="5">
        <v>4</v>
      </c>
      <c r="F320" s="123">
        <v>350</v>
      </c>
      <c r="G320" s="123">
        <f t="shared" si="4"/>
        <v>1400</v>
      </c>
    </row>
    <row r="321" spans="1:7" ht="14.4" x14ac:dyDescent="0.3">
      <c r="A321" s="122">
        <v>40133</v>
      </c>
      <c r="B321" s="5" t="s">
        <v>347</v>
      </c>
      <c r="C321" s="5" t="s">
        <v>350</v>
      </c>
      <c r="D321" s="5" t="s">
        <v>351</v>
      </c>
      <c r="E321" s="5">
        <v>7</v>
      </c>
      <c r="F321" s="123">
        <v>99</v>
      </c>
      <c r="G321" s="123">
        <f t="shared" si="4"/>
        <v>693</v>
      </c>
    </row>
    <row r="322" spans="1:7" ht="14.4" x14ac:dyDescent="0.3">
      <c r="A322" s="122">
        <v>40134</v>
      </c>
      <c r="B322" s="5" t="s">
        <v>348</v>
      </c>
      <c r="C322" s="5" t="s">
        <v>340</v>
      </c>
      <c r="D322" s="5" t="s">
        <v>341</v>
      </c>
      <c r="E322" s="5">
        <v>8</v>
      </c>
      <c r="F322" s="123">
        <v>325</v>
      </c>
      <c r="G322" s="123">
        <f t="shared" si="4"/>
        <v>2600</v>
      </c>
    </row>
    <row r="323" spans="1:7" ht="14.4" x14ac:dyDescent="0.3">
      <c r="A323" s="122">
        <v>40135</v>
      </c>
      <c r="B323" s="5" t="s">
        <v>352</v>
      </c>
      <c r="C323" s="5" t="s">
        <v>340</v>
      </c>
      <c r="D323" s="5" t="s">
        <v>341</v>
      </c>
      <c r="E323" s="5">
        <v>8</v>
      </c>
      <c r="F323" s="123">
        <v>400</v>
      </c>
      <c r="G323" s="123">
        <f t="shared" ref="G323:G372" si="5">E323*F323</f>
        <v>3200</v>
      </c>
    </row>
    <row r="324" spans="1:7" ht="14.4" x14ac:dyDescent="0.3">
      <c r="A324" s="122">
        <v>40136</v>
      </c>
      <c r="B324" s="5" t="s">
        <v>353</v>
      </c>
      <c r="C324" s="5" t="s">
        <v>340</v>
      </c>
      <c r="D324" s="5" t="s">
        <v>341</v>
      </c>
      <c r="E324" s="5">
        <v>6</v>
      </c>
      <c r="F324" s="123">
        <v>450</v>
      </c>
      <c r="G324" s="123">
        <f t="shared" si="5"/>
        <v>2700</v>
      </c>
    </row>
    <row r="325" spans="1:7" ht="14.4" x14ac:dyDescent="0.3">
      <c r="A325" s="122">
        <v>40137</v>
      </c>
      <c r="B325" s="5" t="s">
        <v>349</v>
      </c>
      <c r="C325" s="5" t="s">
        <v>354</v>
      </c>
      <c r="D325" s="5" t="s">
        <v>355</v>
      </c>
      <c r="E325" s="5">
        <v>4</v>
      </c>
      <c r="F325" s="123">
        <v>225</v>
      </c>
      <c r="G325" s="123">
        <f t="shared" si="5"/>
        <v>900</v>
      </c>
    </row>
    <row r="326" spans="1:7" ht="14.4" x14ac:dyDescent="0.3">
      <c r="A326" s="122">
        <v>40138</v>
      </c>
      <c r="B326" s="5" t="s">
        <v>339</v>
      </c>
      <c r="C326" s="5" t="s">
        <v>343</v>
      </c>
      <c r="D326" s="5" t="s">
        <v>344</v>
      </c>
      <c r="E326" s="5">
        <v>5</v>
      </c>
      <c r="F326" s="123">
        <v>599</v>
      </c>
      <c r="G326" s="123">
        <f t="shared" si="5"/>
        <v>2995</v>
      </c>
    </row>
    <row r="327" spans="1:7" ht="14.4" x14ac:dyDescent="0.3">
      <c r="A327" s="122">
        <v>40139</v>
      </c>
      <c r="B327" s="5" t="s">
        <v>342</v>
      </c>
      <c r="C327" s="5" t="s">
        <v>350</v>
      </c>
      <c r="D327" s="5" t="s">
        <v>351</v>
      </c>
      <c r="E327" s="5">
        <v>1</v>
      </c>
      <c r="F327" s="123">
        <v>99</v>
      </c>
      <c r="G327" s="123">
        <f t="shared" si="5"/>
        <v>99</v>
      </c>
    </row>
    <row r="328" spans="1:7" ht="14.4" x14ac:dyDescent="0.3">
      <c r="A328" s="122">
        <v>40140</v>
      </c>
      <c r="B328" s="5" t="s">
        <v>345</v>
      </c>
      <c r="C328" s="5" t="s">
        <v>343</v>
      </c>
      <c r="D328" s="5" t="s">
        <v>344</v>
      </c>
      <c r="E328" s="5">
        <v>5</v>
      </c>
      <c r="F328" s="123">
        <v>229</v>
      </c>
      <c r="G328" s="123">
        <f t="shared" si="5"/>
        <v>1145</v>
      </c>
    </row>
    <row r="329" spans="1:7" ht="14.4" x14ac:dyDescent="0.3">
      <c r="A329" s="122">
        <v>40141</v>
      </c>
      <c r="B329" s="5" t="s">
        <v>346</v>
      </c>
      <c r="C329" s="5" t="s">
        <v>340</v>
      </c>
      <c r="D329" s="5" t="s">
        <v>341</v>
      </c>
      <c r="E329" s="5">
        <v>6</v>
      </c>
      <c r="F329" s="123">
        <v>450</v>
      </c>
      <c r="G329" s="123">
        <f t="shared" si="5"/>
        <v>2700</v>
      </c>
    </row>
    <row r="330" spans="1:7" ht="14.4" x14ac:dyDescent="0.3">
      <c r="A330" s="122">
        <v>40142</v>
      </c>
      <c r="B330" s="5" t="s">
        <v>347</v>
      </c>
      <c r="C330" s="5" t="s">
        <v>340</v>
      </c>
      <c r="D330" s="5" t="s">
        <v>341</v>
      </c>
      <c r="E330" s="5">
        <v>2</v>
      </c>
      <c r="F330" s="123">
        <v>169</v>
      </c>
      <c r="G330" s="123">
        <f t="shared" si="5"/>
        <v>338</v>
      </c>
    </row>
    <row r="331" spans="1:7" ht="14.4" x14ac:dyDescent="0.3">
      <c r="A331" s="122">
        <v>40143</v>
      </c>
      <c r="B331" s="5" t="s">
        <v>348</v>
      </c>
      <c r="C331" s="5" t="s">
        <v>340</v>
      </c>
      <c r="D331" s="5" t="s">
        <v>341</v>
      </c>
      <c r="E331" s="5">
        <v>1</v>
      </c>
      <c r="F331" s="123">
        <v>400</v>
      </c>
      <c r="G331" s="123">
        <f t="shared" si="5"/>
        <v>400</v>
      </c>
    </row>
    <row r="332" spans="1:7" ht="14.4" x14ac:dyDescent="0.3">
      <c r="A332" s="122">
        <v>40144</v>
      </c>
      <c r="B332" s="5" t="s">
        <v>349</v>
      </c>
      <c r="C332" s="5" t="s">
        <v>350</v>
      </c>
      <c r="D332" s="5" t="s">
        <v>351</v>
      </c>
      <c r="E332" s="5">
        <v>1</v>
      </c>
      <c r="F332" s="123">
        <v>429</v>
      </c>
      <c r="G332" s="123">
        <f t="shared" si="5"/>
        <v>429</v>
      </c>
    </row>
    <row r="333" spans="1:7" ht="14.4" x14ac:dyDescent="0.3">
      <c r="A333" s="122">
        <v>40145</v>
      </c>
      <c r="B333" s="5" t="s">
        <v>352</v>
      </c>
      <c r="C333" s="5" t="s">
        <v>340</v>
      </c>
      <c r="D333" s="5" t="s">
        <v>341</v>
      </c>
      <c r="E333" s="5">
        <v>2</v>
      </c>
      <c r="F333" s="123">
        <v>325</v>
      </c>
      <c r="G333" s="123">
        <f t="shared" si="5"/>
        <v>650</v>
      </c>
    </row>
    <row r="334" spans="1:7" ht="14.4" x14ac:dyDescent="0.3">
      <c r="A334" s="122">
        <v>40146</v>
      </c>
      <c r="B334" s="5" t="s">
        <v>353</v>
      </c>
      <c r="C334" s="5" t="s">
        <v>343</v>
      </c>
      <c r="D334" s="5" t="s">
        <v>344</v>
      </c>
      <c r="E334" s="5">
        <v>4</v>
      </c>
      <c r="F334" s="123">
        <v>599</v>
      </c>
      <c r="G334" s="123">
        <f t="shared" si="5"/>
        <v>2396</v>
      </c>
    </row>
    <row r="335" spans="1:7" ht="14.4" x14ac:dyDescent="0.3">
      <c r="A335" s="122">
        <v>40147</v>
      </c>
      <c r="B335" s="5" t="s">
        <v>342</v>
      </c>
      <c r="C335" s="5" t="s">
        <v>350</v>
      </c>
      <c r="D335" s="5" t="s">
        <v>351</v>
      </c>
      <c r="E335" s="5">
        <v>1</v>
      </c>
      <c r="F335" s="123">
        <v>99</v>
      </c>
      <c r="G335" s="123">
        <f t="shared" si="5"/>
        <v>99</v>
      </c>
    </row>
    <row r="336" spans="1:7" ht="14.4" x14ac:dyDescent="0.3">
      <c r="A336" s="122">
        <v>40148</v>
      </c>
      <c r="B336" s="5" t="s">
        <v>339</v>
      </c>
      <c r="C336" s="5" t="s">
        <v>354</v>
      </c>
      <c r="D336" s="5" t="s">
        <v>355</v>
      </c>
      <c r="E336" s="5">
        <v>5</v>
      </c>
      <c r="F336" s="123">
        <v>225</v>
      </c>
      <c r="G336" s="123">
        <f t="shared" si="5"/>
        <v>1125</v>
      </c>
    </row>
    <row r="337" spans="1:7" ht="14.4" x14ac:dyDescent="0.3">
      <c r="A337" s="122">
        <v>40149</v>
      </c>
      <c r="B337" s="5" t="s">
        <v>345</v>
      </c>
      <c r="C337" s="5" t="s">
        <v>343</v>
      </c>
      <c r="D337" s="5" t="s">
        <v>344</v>
      </c>
      <c r="E337" s="5">
        <v>4</v>
      </c>
      <c r="F337" s="123">
        <v>229</v>
      </c>
      <c r="G337" s="123">
        <f t="shared" si="5"/>
        <v>916</v>
      </c>
    </row>
    <row r="338" spans="1:7" ht="14.4" x14ac:dyDescent="0.3">
      <c r="A338" s="122">
        <v>40150</v>
      </c>
      <c r="B338" s="5" t="s">
        <v>346</v>
      </c>
      <c r="C338" s="5" t="s">
        <v>340</v>
      </c>
      <c r="D338" s="5" t="s">
        <v>341</v>
      </c>
      <c r="E338" s="5">
        <v>10</v>
      </c>
      <c r="F338" s="123">
        <v>299</v>
      </c>
      <c r="G338" s="123">
        <f t="shared" si="5"/>
        <v>2990</v>
      </c>
    </row>
    <row r="339" spans="1:7" ht="14.4" x14ac:dyDescent="0.3">
      <c r="A339" s="122">
        <v>40151</v>
      </c>
      <c r="B339" s="5" t="s">
        <v>347</v>
      </c>
      <c r="C339" s="5" t="s">
        <v>350</v>
      </c>
      <c r="D339" s="5" t="s">
        <v>351</v>
      </c>
      <c r="E339" s="5">
        <v>6</v>
      </c>
      <c r="F339" s="123">
        <v>350</v>
      </c>
      <c r="G339" s="123">
        <f t="shared" si="5"/>
        <v>2100</v>
      </c>
    </row>
    <row r="340" spans="1:7" ht="14.4" x14ac:dyDescent="0.3">
      <c r="A340" s="122">
        <v>40152</v>
      </c>
      <c r="B340" s="5" t="s">
        <v>348</v>
      </c>
      <c r="C340" s="5" t="s">
        <v>343</v>
      </c>
      <c r="D340" s="5" t="s">
        <v>344</v>
      </c>
      <c r="E340" s="5">
        <v>9</v>
      </c>
      <c r="F340" s="123">
        <v>400</v>
      </c>
      <c r="G340" s="123">
        <f t="shared" si="5"/>
        <v>3600</v>
      </c>
    </row>
    <row r="341" spans="1:7" ht="14.4" x14ac:dyDescent="0.3">
      <c r="A341" s="122">
        <v>40153</v>
      </c>
      <c r="B341" s="5" t="s">
        <v>352</v>
      </c>
      <c r="C341" s="5" t="s">
        <v>350</v>
      </c>
      <c r="D341" s="5" t="s">
        <v>356</v>
      </c>
      <c r="E341" s="5">
        <v>4</v>
      </c>
      <c r="F341" s="123">
        <v>150</v>
      </c>
      <c r="G341" s="123">
        <f t="shared" si="5"/>
        <v>600</v>
      </c>
    </row>
    <row r="342" spans="1:7" ht="14.4" x14ac:dyDescent="0.3">
      <c r="A342" s="122">
        <v>40154</v>
      </c>
      <c r="B342" s="5" t="s">
        <v>353</v>
      </c>
      <c r="C342" s="5" t="s">
        <v>340</v>
      </c>
      <c r="D342" s="5" t="s">
        <v>341</v>
      </c>
      <c r="E342" s="5">
        <v>2</v>
      </c>
      <c r="F342" s="123">
        <v>450</v>
      </c>
      <c r="G342" s="123">
        <f t="shared" si="5"/>
        <v>900</v>
      </c>
    </row>
    <row r="343" spans="1:7" ht="14.4" x14ac:dyDescent="0.3">
      <c r="A343" s="122">
        <v>40155</v>
      </c>
      <c r="B343" s="5" t="s">
        <v>349</v>
      </c>
      <c r="C343" s="5" t="s">
        <v>343</v>
      </c>
      <c r="D343" s="5" t="s">
        <v>344</v>
      </c>
      <c r="E343" s="5">
        <v>6</v>
      </c>
      <c r="F343" s="123">
        <v>400</v>
      </c>
      <c r="G343" s="123">
        <f t="shared" si="5"/>
        <v>2400</v>
      </c>
    </row>
    <row r="344" spans="1:7" ht="14.4" x14ac:dyDescent="0.3">
      <c r="A344" s="122">
        <v>40156</v>
      </c>
      <c r="B344" s="5" t="s">
        <v>339</v>
      </c>
      <c r="C344" s="5" t="s">
        <v>340</v>
      </c>
      <c r="D344" s="5" t="s">
        <v>341</v>
      </c>
      <c r="E344" s="5">
        <v>3</v>
      </c>
      <c r="F344" s="123">
        <v>450</v>
      </c>
      <c r="G344" s="123">
        <f t="shared" si="5"/>
        <v>1350</v>
      </c>
    </row>
    <row r="345" spans="1:7" ht="14.4" x14ac:dyDescent="0.3">
      <c r="A345" s="122">
        <v>40157</v>
      </c>
      <c r="B345" s="5" t="s">
        <v>342</v>
      </c>
      <c r="C345" s="5" t="s">
        <v>340</v>
      </c>
      <c r="D345" s="5" t="s">
        <v>341</v>
      </c>
      <c r="E345" s="5">
        <v>3</v>
      </c>
      <c r="F345" s="123">
        <v>325</v>
      </c>
      <c r="G345" s="123">
        <f t="shared" si="5"/>
        <v>975</v>
      </c>
    </row>
    <row r="346" spans="1:7" ht="14.4" x14ac:dyDescent="0.3">
      <c r="A346" s="122">
        <v>40158</v>
      </c>
      <c r="B346" s="5" t="s">
        <v>345</v>
      </c>
      <c r="C346" s="5" t="s">
        <v>354</v>
      </c>
      <c r="D346" s="5" t="s">
        <v>355</v>
      </c>
      <c r="E346" s="5">
        <v>5</v>
      </c>
      <c r="F346" s="123">
        <v>225</v>
      </c>
      <c r="G346" s="123">
        <f t="shared" si="5"/>
        <v>1125</v>
      </c>
    </row>
    <row r="347" spans="1:7" ht="14.4" x14ac:dyDescent="0.3">
      <c r="A347" s="122">
        <v>40159</v>
      </c>
      <c r="B347" s="5" t="s">
        <v>346</v>
      </c>
      <c r="C347" s="5" t="s">
        <v>350</v>
      </c>
      <c r="D347" s="5" t="s">
        <v>356</v>
      </c>
      <c r="E347" s="5">
        <v>3</v>
      </c>
      <c r="F347" s="123">
        <v>795</v>
      </c>
      <c r="G347" s="123">
        <f t="shared" si="5"/>
        <v>2385</v>
      </c>
    </row>
    <row r="348" spans="1:7" ht="14.4" x14ac:dyDescent="0.3">
      <c r="A348" s="122">
        <v>40160</v>
      </c>
      <c r="B348" s="5" t="s">
        <v>347</v>
      </c>
      <c r="C348" s="5" t="s">
        <v>343</v>
      </c>
      <c r="D348" s="5" t="s">
        <v>344</v>
      </c>
      <c r="E348" s="5">
        <v>2</v>
      </c>
      <c r="F348" s="123">
        <v>600</v>
      </c>
      <c r="G348" s="123">
        <f t="shared" si="5"/>
        <v>1200</v>
      </c>
    </row>
    <row r="349" spans="1:7" ht="14.4" x14ac:dyDescent="0.3">
      <c r="A349" s="122">
        <v>40161</v>
      </c>
      <c r="B349" s="5" t="s">
        <v>348</v>
      </c>
      <c r="C349" s="5" t="s">
        <v>350</v>
      </c>
      <c r="D349" s="5" t="s">
        <v>356</v>
      </c>
      <c r="E349" s="5">
        <v>7</v>
      </c>
      <c r="F349" s="123">
        <v>150</v>
      </c>
      <c r="G349" s="123">
        <f t="shared" si="5"/>
        <v>1050</v>
      </c>
    </row>
    <row r="350" spans="1:7" ht="14.4" x14ac:dyDescent="0.3">
      <c r="A350" s="122">
        <v>40162</v>
      </c>
      <c r="B350" s="5" t="s">
        <v>349</v>
      </c>
      <c r="C350" s="5" t="s">
        <v>354</v>
      </c>
      <c r="D350" s="5" t="s">
        <v>355</v>
      </c>
      <c r="E350" s="5">
        <v>4</v>
      </c>
      <c r="F350" s="123">
        <v>225</v>
      </c>
      <c r="G350" s="123">
        <f t="shared" si="5"/>
        <v>900</v>
      </c>
    </row>
    <row r="351" spans="1:7" ht="14.4" x14ac:dyDescent="0.3">
      <c r="A351" s="122">
        <v>40163</v>
      </c>
      <c r="B351" s="5" t="s">
        <v>352</v>
      </c>
      <c r="C351" s="5" t="s">
        <v>343</v>
      </c>
      <c r="D351" s="5" t="s">
        <v>344</v>
      </c>
      <c r="E351" s="5">
        <v>2</v>
      </c>
      <c r="F351" s="123">
        <v>300</v>
      </c>
      <c r="G351" s="123">
        <f t="shared" si="5"/>
        <v>600</v>
      </c>
    </row>
    <row r="352" spans="1:7" ht="14.4" x14ac:dyDescent="0.3">
      <c r="A352" s="122">
        <v>40164</v>
      </c>
      <c r="B352" s="5" t="s">
        <v>353</v>
      </c>
      <c r="C352" s="5" t="s">
        <v>340</v>
      </c>
      <c r="D352" s="5" t="s">
        <v>341</v>
      </c>
      <c r="E352" s="5">
        <v>10</v>
      </c>
      <c r="F352" s="123">
        <v>169</v>
      </c>
      <c r="G352" s="123">
        <f t="shared" si="5"/>
        <v>1690</v>
      </c>
    </row>
    <row r="353" spans="1:7" ht="14.4" x14ac:dyDescent="0.3">
      <c r="A353" s="122">
        <v>40165</v>
      </c>
      <c r="B353" s="5" t="s">
        <v>342</v>
      </c>
      <c r="C353" s="5" t="s">
        <v>343</v>
      </c>
      <c r="D353" s="5" t="s">
        <v>344</v>
      </c>
      <c r="E353" s="5">
        <v>2</v>
      </c>
      <c r="F353" s="123">
        <v>600</v>
      </c>
      <c r="G353" s="123">
        <f t="shared" si="5"/>
        <v>1200</v>
      </c>
    </row>
    <row r="354" spans="1:7" ht="14.4" x14ac:dyDescent="0.3">
      <c r="A354" s="122">
        <v>40166</v>
      </c>
      <c r="B354" s="5" t="s">
        <v>339</v>
      </c>
      <c r="C354" s="5" t="s">
        <v>340</v>
      </c>
      <c r="D354" s="5" t="s">
        <v>341</v>
      </c>
      <c r="E354" s="5">
        <v>8</v>
      </c>
      <c r="F354" s="123">
        <v>400</v>
      </c>
      <c r="G354" s="123">
        <f t="shared" si="5"/>
        <v>3200</v>
      </c>
    </row>
    <row r="355" spans="1:7" ht="14.4" x14ac:dyDescent="0.3">
      <c r="A355" s="122">
        <v>40167</v>
      </c>
      <c r="B355" s="5" t="s">
        <v>345</v>
      </c>
      <c r="C355" s="5" t="s">
        <v>343</v>
      </c>
      <c r="D355" s="5" t="s">
        <v>344</v>
      </c>
      <c r="E355" s="5">
        <v>10</v>
      </c>
      <c r="F355" s="123">
        <v>599</v>
      </c>
      <c r="G355" s="123">
        <f t="shared" si="5"/>
        <v>5990</v>
      </c>
    </row>
    <row r="356" spans="1:7" ht="14.4" x14ac:dyDescent="0.3">
      <c r="A356" s="122">
        <v>40168</v>
      </c>
      <c r="B356" s="5" t="s">
        <v>352</v>
      </c>
      <c r="C356" s="5" t="s">
        <v>340</v>
      </c>
      <c r="D356" s="5" t="s">
        <v>341</v>
      </c>
      <c r="E356" s="5">
        <v>3</v>
      </c>
      <c r="F356" s="123">
        <v>169</v>
      </c>
      <c r="G356" s="123">
        <f t="shared" si="5"/>
        <v>507</v>
      </c>
    </row>
    <row r="357" spans="1:7" ht="14.4" x14ac:dyDescent="0.3">
      <c r="A357" s="122">
        <v>40169</v>
      </c>
      <c r="B357" s="5" t="s">
        <v>353</v>
      </c>
      <c r="C357" s="5" t="s">
        <v>340</v>
      </c>
      <c r="D357" s="5" t="s">
        <v>341</v>
      </c>
      <c r="E357" s="5">
        <v>3</v>
      </c>
      <c r="F357" s="123">
        <v>299</v>
      </c>
      <c r="G357" s="123">
        <f t="shared" si="5"/>
        <v>897</v>
      </c>
    </row>
    <row r="358" spans="1:7" ht="14.4" x14ac:dyDescent="0.3">
      <c r="A358" s="122">
        <v>40170</v>
      </c>
      <c r="B358" s="5" t="s">
        <v>339</v>
      </c>
      <c r="C358" s="5" t="s">
        <v>354</v>
      </c>
      <c r="D358" s="5" t="s">
        <v>355</v>
      </c>
      <c r="E358" s="5">
        <v>3</v>
      </c>
      <c r="F358" s="123">
        <v>225</v>
      </c>
      <c r="G358" s="123">
        <f t="shared" si="5"/>
        <v>675</v>
      </c>
    </row>
    <row r="359" spans="1:7" ht="14.4" x14ac:dyDescent="0.3">
      <c r="A359" s="122">
        <v>40171</v>
      </c>
      <c r="B359" s="5" t="s">
        <v>345</v>
      </c>
      <c r="C359" s="5" t="s">
        <v>340</v>
      </c>
      <c r="D359" s="5" t="s">
        <v>341</v>
      </c>
      <c r="E359" s="5">
        <v>2</v>
      </c>
      <c r="F359" s="123">
        <v>450</v>
      </c>
      <c r="G359" s="123">
        <f t="shared" si="5"/>
        <v>900</v>
      </c>
    </row>
    <row r="360" spans="1:7" ht="14.4" x14ac:dyDescent="0.3">
      <c r="A360" s="122">
        <v>40172</v>
      </c>
      <c r="B360" s="5" t="s">
        <v>346</v>
      </c>
      <c r="C360" s="5" t="s">
        <v>340</v>
      </c>
      <c r="D360" s="5" t="s">
        <v>341</v>
      </c>
      <c r="E360" s="5">
        <v>6</v>
      </c>
      <c r="F360" s="123">
        <v>325</v>
      </c>
      <c r="G360" s="123">
        <f t="shared" si="5"/>
        <v>1950</v>
      </c>
    </row>
    <row r="361" spans="1:7" ht="14.4" x14ac:dyDescent="0.3">
      <c r="A361" s="122">
        <v>40173</v>
      </c>
      <c r="B361" s="5" t="s">
        <v>347</v>
      </c>
      <c r="C361" s="5" t="s">
        <v>350</v>
      </c>
      <c r="D361" s="5" t="s">
        <v>356</v>
      </c>
      <c r="E361" s="5">
        <v>10</v>
      </c>
      <c r="F361" s="123">
        <v>795</v>
      </c>
      <c r="G361" s="123">
        <f t="shared" si="5"/>
        <v>7950</v>
      </c>
    </row>
    <row r="362" spans="1:7" ht="14.4" x14ac:dyDescent="0.3">
      <c r="A362" s="122">
        <v>40174</v>
      </c>
      <c r="B362" s="5" t="s">
        <v>348</v>
      </c>
      <c r="C362" s="5" t="s">
        <v>350</v>
      </c>
      <c r="D362" s="5" t="s">
        <v>351</v>
      </c>
      <c r="E362" s="5">
        <v>9</v>
      </c>
      <c r="F362" s="123">
        <v>429</v>
      </c>
      <c r="G362" s="123">
        <f t="shared" si="5"/>
        <v>3861</v>
      </c>
    </row>
    <row r="363" spans="1:7" ht="14.4" x14ac:dyDescent="0.3">
      <c r="A363" s="122">
        <v>40175</v>
      </c>
      <c r="B363" s="5" t="s">
        <v>349</v>
      </c>
      <c r="C363" s="5" t="s">
        <v>350</v>
      </c>
      <c r="D363" s="5" t="s">
        <v>356</v>
      </c>
      <c r="E363" s="5">
        <v>9</v>
      </c>
      <c r="F363" s="123">
        <v>150</v>
      </c>
      <c r="G363" s="123">
        <f t="shared" si="5"/>
        <v>1350</v>
      </c>
    </row>
    <row r="364" spans="1:7" ht="14.4" x14ac:dyDescent="0.3">
      <c r="A364" s="122">
        <v>40176</v>
      </c>
      <c r="B364" s="5" t="s">
        <v>342</v>
      </c>
      <c r="C364" s="5" t="s">
        <v>350</v>
      </c>
      <c r="D364" s="5" t="s">
        <v>356</v>
      </c>
      <c r="E364" s="5">
        <v>7</v>
      </c>
      <c r="F364" s="123">
        <v>150</v>
      </c>
      <c r="G364" s="123">
        <f t="shared" si="5"/>
        <v>1050</v>
      </c>
    </row>
    <row r="365" spans="1:7" ht="14.4" x14ac:dyDescent="0.3">
      <c r="A365" s="122">
        <v>40177</v>
      </c>
      <c r="B365" s="5" t="s">
        <v>352</v>
      </c>
      <c r="C365" s="5" t="s">
        <v>343</v>
      </c>
      <c r="D365" s="5" t="s">
        <v>344</v>
      </c>
      <c r="E365" s="5">
        <v>2</v>
      </c>
      <c r="F365" s="123">
        <v>400</v>
      </c>
      <c r="G365" s="123">
        <f t="shared" si="5"/>
        <v>800</v>
      </c>
    </row>
    <row r="366" spans="1:7" ht="14.4" x14ac:dyDescent="0.3">
      <c r="A366" s="122">
        <v>40178</v>
      </c>
      <c r="B366" s="5" t="s">
        <v>353</v>
      </c>
      <c r="C366" s="5" t="s">
        <v>350</v>
      </c>
      <c r="D366" s="5" t="s">
        <v>351</v>
      </c>
      <c r="E366" s="5">
        <v>8</v>
      </c>
      <c r="F366" s="123">
        <v>99</v>
      </c>
      <c r="G366" s="123">
        <f t="shared" si="5"/>
        <v>792</v>
      </c>
    </row>
    <row r="367" spans="1:7" ht="14.4" x14ac:dyDescent="0.3">
      <c r="A367" s="122">
        <v>40179</v>
      </c>
      <c r="B367" s="5" t="s">
        <v>339</v>
      </c>
      <c r="C367" s="5" t="s">
        <v>350</v>
      </c>
      <c r="D367" s="5" t="s">
        <v>356</v>
      </c>
      <c r="E367" s="5">
        <v>3</v>
      </c>
      <c r="F367" s="123">
        <v>795</v>
      </c>
      <c r="G367" s="123">
        <f t="shared" si="5"/>
        <v>2385</v>
      </c>
    </row>
    <row r="368" spans="1:7" ht="14.4" x14ac:dyDescent="0.3">
      <c r="A368" s="122">
        <v>40180</v>
      </c>
      <c r="B368" s="5" t="s">
        <v>345</v>
      </c>
      <c r="C368" s="5" t="s">
        <v>343</v>
      </c>
      <c r="D368" s="5" t="s">
        <v>344</v>
      </c>
      <c r="E368" s="5">
        <v>2</v>
      </c>
      <c r="F368" s="123">
        <v>300</v>
      </c>
      <c r="G368" s="123">
        <f t="shared" si="5"/>
        <v>600</v>
      </c>
    </row>
    <row r="369" spans="1:7" ht="14.4" x14ac:dyDescent="0.3">
      <c r="A369" s="122">
        <v>40181</v>
      </c>
      <c r="B369" s="5" t="s">
        <v>346</v>
      </c>
      <c r="C369" s="5" t="s">
        <v>354</v>
      </c>
      <c r="D369" s="5" t="s">
        <v>355</v>
      </c>
      <c r="E369" s="5">
        <v>5</v>
      </c>
      <c r="F369" s="123">
        <v>225</v>
      </c>
      <c r="G369" s="123">
        <f t="shared" si="5"/>
        <v>1125</v>
      </c>
    </row>
    <row r="370" spans="1:7" ht="14.4" x14ac:dyDescent="0.3">
      <c r="A370" s="122">
        <v>40182</v>
      </c>
      <c r="B370" s="5" t="s">
        <v>347</v>
      </c>
      <c r="C370" s="5" t="s">
        <v>350</v>
      </c>
      <c r="D370" s="5" t="s">
        <v>351</v>
      </c>
      <c r="E370" s="5">
        <v>9</v>
      </c>
      <c r="F370" s="123">
        <v>429</v>
      </c>
      <c r="G370" s="123">
        <f t="shared" si="5"/>
        <v>3861</v>
      </c>
    </row>
    <row r="371" spans="1:7" ht="14.4" x14ac:dyDescent="0.3">
      <c r="A371" s="122">
        <v>40183</v>
      </c>
      <c r="B371" s="5" t="s">
        <v>348</v>
      </c>
      <c r="C371" s="5" t="s">
        <v>340</v>
      </c>
      <c r="D371" s="5" t="s">
        <v>341</v>
      </c>
      <c r="E371" s="5">
        <v>2</v>
      </c>
      <c r="F371" s="123">
        <v>299</v>
      </c>
      <c r="G371" s="123">
        <f t="shared" si="5"/>
        <v>598</v>
      </c>
    </row>
    <row r="372" spans="1:7" ht="14.4" x14ac:dyDescent="0.3">
      <c r="A372" s="122">
        <v>40184</v>
      </c>
      <c r="B372" s="5" t="s">
        <v>349</v>
      </c>
      <c r="C372" s="5" t="s">
        <v>343</v>
      </c>
      <c r="D372" s="5" t="s">
        <v>344</v>
      </c>
      <c r="E372" s="5">
        <v>6</v>
      </c>
      <c r="F372" s="123">
        <v>599</v>
      </c>
      <c r="G372" s="123">
        <f t="shared" si="5"/>
        <v>3594</v>
      </c>
    </row>
  </sheetData>
  <pageMargins left="0.78740157499999996" right="0.78740157499999996" top="0.984251969" bottom="0.984251969" header="0.4921259845" footer="0.4921259845"/>
  <pageSetup paperSize="9" orientation="portrait" horizontalDpi="4294967294" verticalDpi="0"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D3A481-91C4-4082-A601-27151A57ABBF}">
  <sheetPr codeName="Tabelle54"/>
  <dimension ref="A1:L372"/>
  <sheetViews>
    <sheetView zoomScale="200" zoomScaleNormal="200" workbookViewId="0">
      <selection activeCell="B17" sqref="B17"/>
    </sheetView>
  </sheetViews>
  <sheetFormatPr baseColWidth="10" defaultRowHeight="13.2" x14ac:dyDescent="0.25"/>
  <cols>
    <col min="1" max="1" width="11.5546875" style="122"/>
    <col min="2" max="3" width="11.5546875" style="5"/>
    <col min="4" max="4" width="14.109375" style="5" bestFit="1" customWidth="1"/>
    <col min="5" max="5" width="11.5546875" style="5"/>
    <col min="6" max="6" width="11.5546875" style="5" bestFit="1" customWidth="1"/>
    <col min="7" max="7" width="12.6640625" style="5" bestFit="1" customWidth="1"/>
    <col min="8" max="8" width="11.5546875" style="5"/>
    <col min="9" max="9" width="15.6640625" style="5" bestFit="1" customWidth="1"/>
    <col min="10" max="16384" width="11.5546875" style="5"/>
  </cols>
  <sheetData>
    <row r="1" spans="1:12" x14ac:dyDescent="0.25">
      <c r="A1" s="120" t="s">
        <v>333</v>
      </c>
      <c r="B1" s="121" t="s">
        <v>334</v>
      </c>
      <c r="C1" s="121" t="s">
        <v>335</v>
      </c>
      <c r="D1" s="121" t="s">
        <v>336</v>
      </c>
      <c r="E1" s="121" t="s">
        <v>337</v>
      </c>
      <c r="F1" s="121" t="s">
        <v>60</v>
      </c>
      <c r="G1" s="121" t="s">
        <v>338</v>
      </c>
      <c r="I1" s="121"/>
    </row>
    <row r="2" spans="1:12" ht="14.4" x14ac:dyDescent="0.3">
      <c r="A2" s="122">
        <v>39814</v>
      </c>
      <c r="B2" s="5" t="s">
        <v>339</v>
      </c>
      <c r="C2" s="5" t="s">
        <v>340</v>
      </c>
      <c r="D2" s="5" t="s">
        <v>341</v>
      </c>
      <c r="E2" s="5">
        <v>7</v>
      </c>
      <c r="F2" s="123">
        <v>325</v>
      </c>
      <c r="G2" s="123">
        <f>E2*F2</f>
        <v>2275</v>
      </c>
      <c r="I2" s="120"/>
      <c r="J2" s="121"/>
      <c r="K2" s="121"/>
      <c r="L2" s="121"/>
    </row>
    <row r="3" spans="1:12" ht="14.4" x14ac:dyDescent="0.3">
      <c r="A3" s="122">
        <v>39815</v>
      </c>
      <c r="B3" s="5" t="s">
        <v>342</v>
      </c>
      <c r="C3" s="5" t="s">
        <v>343</v>
      </c>
      <c r="D3" s="5" t="s">
        <v>344</v>
      </c>
      <c r="E3" s="5">
        <v>6</v>
      </c>
      <c r="F3" s="123">
        <v>599</v>
      </c>
      <c r="G3" s="123">
        <f t="shared" ref="G3:G66" si="0">E3*F3</f>
        <v>3594</v>
      </c>
    </row>
    <row r="4" spans="1:12" ht="14.4" x14ac:dyDescent="0.3">
      <c r="A4" s="122">
        <v>39816</v>
      </c>
      <c r="B4" s="5" t="s">
        <v>345</v>
      </c>
      <c r="C4" s="5" t="s">
        <v>340</v>
      </c>
      <c r="D4" s="5" t="s">
        <v>341</v>
      </c>
      <c r="E4" s="5">
        <v>5</v>
      </c>
      <c r="F4" s="123">
        <v>400</v>
      </c>
      <c r="G4" s="123">
        <f t="shared" si="0"/>
        <v>2000</v>
      </c>
    </row>
    <row r="5" spans="1:12" ht="14.4" x14ac:dyDescent="0.3">
      <c r="A5" s="122">
        <v>39817</v>
      </c>
      <c r="B5" s="5" t="s">
        <v>346</v>
      </c>
      <c r="C5" s="5" t="s">
        <v>340</v>
      </c>
      <c r="D5" s="5" t="s">
        <v>341</v>
      </c>
      <c r="E5" s="5">
        <v>5</v>
      </c>
      <c r="F5" s="123">
        <v>325</v>
      </c>
      <c r="G5" s="123">
        <f t="shared" si="0"/>
        <v>1625</v>
      </c>
    </row>
    <row r="6" spans="1:12" ht="14.4" x14ac:dyDescent="0.3">
      <c r="A6" s="122">
        <v>39818</v>
      </c>
      <c r="B6" s="5" t="s">
        <v>347</v>
      </c>
      <c r="C6" s="5" t="s">
        <v>340</v>
      </c>
      <c r="D6" s="5" t="s">
        <v>341</v>
      </c>
      <c r="E6" s="5">
        <v>7</v>
      </c>
      <c r="F6" s="123">
        <v>325</v>
      </c>
      <c r="G6" s="123">
        <f t="shared" si="0"/>
        <v>2275</v>
      </c>
    </row>
    <row r="7" spans="1:12" ht="14.4" x14ac:dyDescent="0.3">
      <c r="A7" s="122">
        <v>39819</v>
      </c>
      <c r="B7" s="5" t="s">
        <v>348</v>
      </c>
      <c r="C7" s="5" t="s">
        <v>340</v>
      </c>
      <c r="D7" s="5" t="s">
        <v>341</v>
      </c>
      <c r="E7" s="5">
        <v>3</v>
      </c>
      <c r="F7" s="123">
        <v>400</v>
      </c>
      <c r="G7" s="123">
        <f t="shared" si="0"/>
        <v>1200</v>
      </c>
    </row>
    <row r="8" spans="1:12" ht="14.4" x14ac:dyDescent="0.3">
      <c r="A8" s="122">
        <v>39820</v>
      </c>
      <c r="B8" s="5" t="s">
        <v>349</v>
      </c>
      <c r="C8" s="5" t="s">
        <v>350</v>
      </c>
      <c r="D8" s="5" t="s">
        <v>351</v>
      </c>
      <c r="E8" s="5">
        <v>4</v>
      </c>
      <c r="F8" s="123">
        <v>350</v>
      </c>
      <c r="G8" s="123">
        <f t="shared" si="0"/>
        <v>1400</v>
      </c>
    </row>
    <row r="9" spans="1:12" ht="14.4" x14ac:dyDescent="0.3">
      <c r="A9" s="122">
        <v>39821</v>
      </c>
      <c r="B9" s="5" t="s">
        <v>352</v>
      </c>
      <c r="C9" s="5" t="s">
        <v>350</v>
      </c>
      <c r="D9" s="5" t="s">
        <v>351</v>
      </c>
      <c r="E9" s="5">
        <v>9</v>
      </c>
      <c r="F9" s="123">
        <v>350</v>
      </c>
      <c r="G9" s="123">
        <f t="shared" si="0"/>
        <v>3150</v>
      </c>
    </row>
    <row r="10" spans="1:12" ht="14.4" x14ac:dyDescent="0.3">
      <c r="A10" s="122">
        <v>39822</v>
      </c>
      <c r="B10" s="5" t="s">
        <v>353</v>
      </c>
      <c r="C10" s="5" t="s">
        <v>343</v>
      </c>
      <c r="D10" s="5" t="s">
        <v>344</v>
      </c>
      <c r="E10" s="5">
        <v>2</v>
      </c>
      <c r="F10" s="123">
        <v>599</v>
      </c>
      <c r="G10" s="123">
        <f t="shared" si="0"/>
        <v>1198</v>
      </c>
    </row>
    <row r="11" spans="1:12" ht="14.4" x14ac:dyDescent="0.3">
      <c r="A11" s="122">
        <v>39823</v>
      </c>
      <c r="B11" s="5" t="s">
        <v>342</v>
      </c>
      <c r="C11" s="5" t="s">
        <v>354</v>
      </c>
      <c r="D11" s="5" t="s">
        <v>355</v>
      </c>
      <c r="E11" s="5">
        <v>7</v>
      </c>
      <c r="F11" s="123">
        <v>225</v>
      </c>
      <c r="G11" s="123">
        <f t="shared" si="0"/>
        <v>1575</v>
      </c>
    </row>
    <row r="12" spans="1:12" ht="14.4" x14ac:dyDescent="0.3">
      <c r="A12" s="122">
        <v>39824</v>
      </c>
      <c r="B12" s="5" t="s">
        <v>339</v>
      </c>
      <c r="C12" s="5" t="s">
        <v>350</v>
      </c>
      <c r="D12" s="5" t="s">
        <v>356</v>
      </c>
      <c r="E12" s="5">
        <v>8</v>
      </c>
      <c r="F12" s="123">
        <v>795</v>
      </c>
      <c r="G12" s="123">
        <f t="shared" si="0"/>
        <v>6360</v>
      </c>
    </row>
    <row r="13" spans="1:12" ht="14.4" x14ac:dyDescent="0.3">
      <c r="A13" s="122">
        <v>39825</v>
      </c>
      <c r="B13" s="5" t="s">
        <v>345</v>
      </c>
      <c r="C13" s="5" t="s">
        <v>340</v>
      </c>
      <c r="D13" s="5" t="s">
        <v>341</v>
      </c>
      <c r="E13" s="5">
        <v>4</v>
      </c>
      <c r="F13" s="123">
        <v>400</v>
      </c>
      <c r="G13" s="123">
        <f t="shared" si="0"/>
        <v>1600</v>
      </c>
    </row>
    <row r="14" spans="1:12" ht="14.4" x14ac:dyDescent="0.3">
      <c r="A14" s="122">
        <v>39826</v>
      </c>
      <c r="B14" s="5" t="s">
        <v>346</v>
      </c>
      <c r="C14" s="5" t="s">
        <v>343</v>
      </c>
      <c r="D14" s="5" t="s">
        <v>344</v>
      </c>
      <c r="E14" s="5">
        <v>10</v>
      </c>
      <c r="F14" s="123">
        <v>400</v>
      </c>
      <c r="G14" s="123">
        <f t="shared" si="0"/>
        <v>4000</v>
      </c>
    </row>
    <row r="15" spans="1:12" ht="14.4" x14ac:dyDescent="0.3">
      <c r="A15" s="122">
        <v>39827</v>
      </c>
      <c r="B15" s="5" t="s">
        <v>347</v>
      </c>
      <c r="C15" s="5" t="s">
        <v>350</v>
      </c>
      <c r="D15" s="5" t="s">
        <v>356</v>
      </c>
      <c r="E15" s="5">
        <v>8</v>
      </c>
      <c r="F15" s="123">
        <v>150</v>
      </c>
      <c r="G15" s="123">
        <f t="shared" si="0"/>
        <v>1200</v>
      </c>
    </row>
    <row r="16" spans="1:12" ht="14.4" x14ac:dyDescent="0.3">
      <c r="A16" s="122">
        <v>39828</v>
      </c>
      <c r="B16" s="5" t="s">
        <v>348</v>
      </c>
      <c r="C16" s="5" t="s">
        <v>354</v>
      </c>
      <c r="D16" s="5" t="s">
        <v>355</v>
      </c>
      <c r="E16" s="5">
        <v>4</v>
      </c>
      <c r="F16" s="123">
        <v>225</v>
      </c>
      <c r="G16" s="123">
        <f t="shared" si="0"/>
        <v>900</v>
      </c>
    </row>
    <row r="17" spans="1:7" ht="14.4" x14ac:dyDescent="0.3">
      <c r="A17" s="122">
        <v>39829</v>
      </c>
      <c r="B17" s="5" t="s">
        <v>352</v>
      </c>
      <c r="C17" s="5" t="s">
        <v>340</v>
      </c>
      <c r="D17" s="5" t="s">
        <v>341</v>
      </c>
      <c r="E17" s="5">
        <v>2</v>
      </c>
      <c r="F17" s="123">
        <v>325</v>
      </c>
      <c r="G17" s="123">
        <f t="shared" si="0"/>
        <v>650</v>
      </c>
    </row>
    <row r="18" spans="1:7" ht="14.4" x14ac:dyDescent="0.3">
      <c r="A18" s="122">
        <v>39830</v>
      </c>
      <c r="B18" s="5" t="s">
        <v>353</v>
      </c>
      <c r="C18" s="5" t="s">
        <v>340</v>
      </c>
      <c r="D18" s="5" t="s">
        <v>341</v>
      </c>
      <c r="E18" s="5">
        <v>8</v>
      </c>
      <c r="F18" s="123">
        <v>299</v>
      </c>
      <c r="G18" s="123">
        <f t="shared" si="0"/>
        <v>2392</v>
      </c>
    </row>
    <row r="19" spans="1:7" ht="14.4" x14ac:dyDescent="0.3">
      <c r="A19" s="122">
        <v>39831</v>
      </c>
      <c r="B19" s="5" t="s">
        <v>349</v>
      </c>
      <c r="C19" s="5" t="s">
        <v>340</v>
      </c>
      <c r="D19" s="5" t="s">
        <v>341</v>
      </c>
      <c r="E19" s="5">
        <v>5</v>
      </c>
      <c r="F19" s="123">
        <v>169</v>
      </c>
      <c r="G19" s="123">
        <f t="shared" si="0"/>
        <v>845</v>
      </c>
    </row>
    <row r="20" spans="1:7" ht="14.4" x14ac:dyDescent="0.3">
      <c r="A20" s="122">
        <v>39832</v>
      </c>
      <c r="B20" s="5" t="s">
        <v>339</v>
      </c>
      <c r="C20" s="5" t="s">
        <v>340</v>
      </c>
      <c r="D20" s="5" t="s">
        <v>341</v>
      </c>
      <c r="E20" s="5">
        <v>4</v>
      </c>
      <c r="F20" s="123">
        <v>400</v>
      </c>
      <c r="G20" s="123">
        <f t="shared" si="0"/>
        <v>1600</v>
      </c>
    </row>
    <row r="21" spans="1:7" ht="14.4" x14ac:dyDescent="0.3">
      <c r="A21" s="122">
        <v>39833</v>
      </c>
      <c r="B21" s="5" t="s">
        <v>342</v>
      </c>
      <c r="C21" s="5" t="s">
        <v>340</v>
      </c>
      <c r="D21" s="5" t="s">
        <v>341</v>
      </c>
      <c r="E21" s="5">
        <v>10</v>
      </c>
      <c r="F21" s="123">
        <v>400</v>
      </c>
      <c r="G21" s="123">
        <f t="shared" si="0"/>
        <v>4000</v>
      </c>
    </row>
    <row r="22" spans="1:7" ht="14.4" x14ac:dyDescent="0.3">
      <c r="A22" s="122">
        <v>39834</v>
      </c>
      <c r="B22" s="5" t="s">
        <v>345</v>
      </c>
      <c r="C22" s="5" t="s">
        <v>340</v>
      </c>
      <c r="D22" s="5" t="s">
        <v>341</v>
      </c>
      <c r="E22" s="5">
        <v>3</v>
      </c>
      <c r="F22" s="123">
        <v>450</v>
      </c>
      <c r="G22" s="123">
        <f t="shared" si="0"/>
        <v>1350</v>
      </c>
    </row>
    <row r="23" spans="1:7" ht="14.4" x14ac:dyDescent="0.3">
      <c r="A23" s="122">
        <v>39835</v>
      </c>
      <c r="B23" s="5" t="s">
        <v>346</v>
      </c>
      <c r="C23" s="5" t="s">
        <v>343</v>
      </c>
      <c r="D23" s="5" t="s">
        <v>344</v>
      </c>
      <c r="E23" s="5">
        <v>10</v>
      </c>
      <c r="F23" s="123">
        <v>600</v>
      </c>
      <c r="G23" s="123">
        <f t="shared" si="0"/>
        <v>6000</v>
      </c>
    </row>
    <row r="24" spans="1:7" ht="14.4" x14ac:dyDescent="0.3">
      <c r="A24" s="122">
        <v>39836</v>
      </c>
      <c r="B24" s="5" t="s">
        <v>347</v>
      </c>
      <c r="C24" s="5" t="s">
        <v>340</v>
      </c>
      <c r="D24" s="5" t="s">
        <v>341</v>
      </c>
      <c r="E24" s="5">
        <v>3</v>
      </c>
      <c r="F24" s="123">
        <v>450</v>
      </c>
      <c r="G24" s="123">
        <f t="shared" si="0"/>
        <v>1350</v>
      </c>
    </row>
    <row r="25" spans="1:7" ht="14.4" x14ac:dyDescent="0.3">
      <c r="A25" s="122">
        <v>39837</v>
      </c>
      <c r="B25" s="5" t="s">
        <v>348</v>
      </c>
      <c r="C25" s="5" t="s">
        <v>350</v>
      </c>
      <c r="D25" s="5" t="s">
        <v>356</v>
      </c>
      <c r="E25" s="5">
        <v>1</v>
      </c>
      <c r="F25" s="123">
        <v>150</v>
      </c>
      <c r="G25" s="123">
        <f t="shared" si="0"/>
        <v>150</v>
      </c>
    </row>
    <row r="26" spans="1:7" ht="14.4" x14ac:dyDescent="0.3">
      <c r="A26" s="122">
        <v>39838</v>
      </c>
      <c r="B26" s="5" t="s">
        <v>349</v>
      </c>
      <c r="C26" s="5" t="s">
        <v>354</v>
      </c>
      <c r="D26" s="5" t="s">
        <v>355</v>
      </c>
      <c r="E26" s="5">
        <v>8</v>
      </c>
      <c r="F26" s="123">
        <v>225</v>
      </c>
      <c r="G26" s="123">
        <f t="shared" si="0"/>
        <v>1800</v>
      </c>
    </row>
    <row r="27" spans="1:7" ht="14.4" x14ac:dyDescent="0.3">
      <c r="A27" s="122">
        <v>39839</v>
      </c>
      <c r="B27" s="5" t="s">
        <v>352</v>
      </c>
      <c r="C27" s="5" t="s">
        <v>343</v>
      </c>
      <c r="D27" s="5" t="s">
        <v>344</v>
      </c>
      <c r="E27" s="5">
        <v>1</v>
      </c>
      <c r="F27" s="123">
        <v>300</v>
      </c>
      <c r="G27" s="123">
        <f t="shared" si="0"/>
        <v>300</v>
      </c>
    </row>
    <row r="28" spans="1:7" ht="14.4" x14ac:dyDescent="0.3">
      <c r="A28" s="122">
        <v>39840</v>
      </c>
      <c r="B28" s="5" t="s">
        <v>353</v>
      </c>
      <c r="C28" s="5" t="s">
        <v>340</v>
      </c>
      <c r="D28" s="5" t="s">
        <v>341</v>
      </c>
      <c r="E28" s="5">
        <v>4</v>
      </c>
      <c r="F28" s="123">
        <v>400</v>
      </c>
      <c r="G28" s="123">
        <f t="shared" si="0"/>
        <v>1600</v>
      </c>
    </row>
    <row r="29" spans="1:7" ht="14.4" x14ac:dyDescent="0.3">
      <c r="A29" s="122">
        <v>39841</v>
      </c>
      <c r="B29" s="5" t="s">
        <v>342</v>
      </c>
      <c r="C29" s="5" t="s">
        <v>354</v>
      </c>
      <c r="D29" s="5" t="s">
        <v>355</v>
      </c>
      <c r="E29" s="5">
        <v>8</v>
      </c>
      <c r="F29" s="123">
        <v>225</v>
      </c>
      <c r="G29" s="123">
        <f t="shared" si="0"/>
        <v>1800</v>
      </c>
    </row>
    <row r="30" spans="1:7" ht="14.4" x14ac:dyDescent="0.3">
      <c r="A30" s="122">
        <v>39842</v>
      </c>
      <c r="B30" s="5" t="s">
        <v>339</v>
      </c>
      <c r="C30" s="5" t="s">
        <v>354</v>
      </c>
      <c r="D30" s="5" t="s">
        <v>355</v>
      </c>
      <c r="E30" s="5">
        <v>10</v>
      </c>
      <c r="F30" s="123">
        <v>225</v>
      </c>
      <c r="G30" s="123">
        <f t="shared" si="0"/>
        <v>2250</v>
      </c>
    </row>
    <row r="31" spans="1:7" ht="14.4" x14ac:dyDescent="0.3">
      <c r="A31" s="122">
        <v>39843</v>
      </c>
      <c r="B31" s="5" t="s">
        <v>345</v>
      </c>
      <c r="C31" s="5" t="s">
        <v>350</v>
      </c>
      <c r="D31" s="5" t="s">
        <v>356</v>
      </c>
      <c r="E31" s="5">
        <v>3</v>
      </c>
      <c r="F31" s="123">
        <v>795</v>
      </c>
      <c r="G31" s="123">
        <f t="shared" si="0"/>
        <v>2385</v>
      </c>
    </row>
    <row r="32" spans="1:7" ht="14.4" x14ac:dyDescent="0.3">
      <c r="A32" s="122">
        <v>39844</v>
      </c>
      <c r="B32" s="5" t="s">
        <v>346</v>
      </c>
      <c r="C32" s="5" t="s">
        <v>350</v>
      </c>
      <c r="D32" s="5" t="s">
        <v>351</v>
      </c>
      <c r="E32" s="5">
        <v>2</v>
      </c>
      <c r="F32" s="123">
        <v>350</v>
      </c>
      <c r="G32" s="123">
        <f t="shared" si="0"/>
        <v>700</v>
      </c>
    </row>
    <row r="33" spans="1:7" ht="14.4" x14ac:dyDescent="0.3">
      <c r="A33" s="122">
        <v>39845</v>
      </c>
      <c r="B33" s="5" t="s">
        <v>347</v>
      </c>
      <c r="C33" s="5" t="s">
        <v>350</v>
      </c>
      <c r="D33" s="5" t="s">
        <v>351</v>
      </c>
      <c r="E33" s="5">
        <v>4</v>
      </c>
      <c r="F33" s="123">
        <v>429</v>
      </c>
      <c r="G33" s="123">
        <f t="shared" si="0"/>
        <v>1716</v>
      </c>
    </row>
    <row r="34" spans="1:7" ht="14.4" x14ac:dyDescent="0.3">
      <c r="A34" s="122">
        <v>39846</v>
      </c>
      <c r="B34" s="5" t="s">
        <v>348</v>
      </c>
      <c r="C34" s="5" t="s">
        <v>343</v>
      </c>
      <c r="D34" s="5" t="s">
        <v>344</v>
      </c>
      <c r="E34" s="5">
        <v>5</v>
      </c>
      <c r="F34" s="123">
        <v>229</v>
      </c>
      <c r="G34" s="123">
        <f t="shared" si="0"/>
        <v>1145</v>
      </c>
    </row>
    <row r="35" spans="1:7" ht="14.4" x14ac:dyDescent="0.3">
      <c r="A35" s="122">
        <v>39847</v>
      </c>
      <c r="B35" s="5" t="s">
        <v>352</v>
      </c>
      <c r="C35" s="5" t="s">
        <v>354</v>
      </c>
      <c r="D35" s="5" t="s">
        <v>355</v>
      </c>
      <c r="E35" s="5">
        <v>9</v>
      </c>
      <c r="F35" s="123">
        <v>225</v>
      </c>
      <c r="G35" s="123">
        <f t="shared" si="0"/>
        <v>2025</v>
      </c>
    </row>
    <row r="36" spans="1:7" ht="14.4" x14ac:dyDescent="0.3">
      <c r="A36" s="122">
        <v>39848</v>
      </c>
      <c r="B36" s="5" t="s">
        <v>353</v>
      </c>
      <c r="C36" s="5" t="s">
        <v>343</v>
      </c>
      <c r="D36" s="5" t="s">
        <v>344</v>
      </c>
      <c r="E36" s="5">
        <v>3</v>
      </c>
      <c r="F36" s="123">
        <v>599</v>
      </c>
      <c r="G36" s="123">
        <f t="shared" si="0"/>
        <v>1797</v>
      </c>
    </row>
    <row r="37" spans="1:7" ht="14.4" x14ac:dyDescent="0.3">
      <c r="A37" s="122">
        <v>39849</v>
      </c>
      <c r="B37" s="5" t="s">
        <v>349</v>
      </c>
      <c r="C37" s="5" t="s">
        <v>350</v>
      </c>
      <c r="D37" s="5" t="s">
        <v>351</v>
      </c>
      <c r="E37" s="5">
        <v>7</v>
      </c>
      <c r="F37" s="123">
        <v>429</v>
      </c>
      <c r="G37" s="123">
        <f t="shared" si="0"/>
        <v>3003</v>
      </c>
    </row>
    <row r="38" spans="1:7" ht="14.4" x14ac:dyDescent="0.3">
      <c r="A38" s="122">
        <v>39850</v>
      </c>
      <c r="B38" s="5" t="s">
        <v>339</v>
      </c>
      <c r="C38" s="5" t="s">
        <v>343</v>
      </c>
      <c r="D38" s="5" t="s">
        <v>344</v>
      </c>
      <c r="E38" s="5">
        <v>5</v>
      </c>
      <c r="F38" s="123">
        <v>229</v>
      </c>
      <c r="G38" s="123">
        <f t="shared" si="0"/>
        <v>1145</v>
      </c>
    </row>
    <row r="39" spans="1:7" ht="14.4" x14ac:dyDescent="0.3">
      <c r="A39" s="122">
        <v>39851</v>
      </c>
      <c r="B39" s="5" t="s">
        <v>342</v>
      </c>
      <c r="C39" s="5" t="s">
        <v>350</v>
      </c>
      <c r="D39" s="5" t="s">
        <v>351</v>
      </c>
      <c r="E39" s="5">
        <v>6</v>
      </c>
      <c r="F39" s="123">
        <v>350</v>
      </c>
      <c r="G39" s="123">
        <f t="shared" si="0"/>
        <v>2100</v>
      </c>
    </row>
    <row r="40" spans="1:7" ht="14.4" x14ac:dyDescent="0.3">
      <c r="A40" s="122">
        <v>39852</v>
      </c>
      <c r="B40" s="5" t="s">
        <v>345</v>
      </c>
      <c r="C40" s="5" t="s">
        <v>350</v>
      </c>
      <c r="D40" s="5" t="s">
        <v>351</v>
      </c>
      <c r="E40" s="5">
        <v>1</v>
      </c>
      <c r="F40" s="123">
        <v>429</v>
      </c>
      <c r="G40" s="123">
        <f t="shared" si="0"/>
        <v>429</v>
      </c>
    </row>
    <row r="41" spans="1:7" ht="14.4" x14ac:dyDescent="0.3">
      <c r="A41" s="122">
        <v>39853</v>
      </c>
      <c r="B41" s="5" t="s">
        <v>346</v>
      </c>
      <c r="C41" s="5" t="s">
        <v>350</v>
      </c>
      <c r="D41" s="5" t="s">
        <v>351</v>
      </c>
      <c r="E41" s="5">
        <v>3</v>
      </c>
      <c r="F41" s="123">
        <v>429</v>
      </c>
      <c r="G41" s="123">
        <f t="shared" si="0"/>
        <v>1287</v>
      </c>
    </row>
    <row r="42" spans="1:7" ht="14.4" x14ac:dyDescent="0.3">
      <c r="A42" s="122">
        <v>39854</v>
      </c>
      <c r="B42" s="5" t="s">
        <v>347</v>
      </c>
      <c r="C42" s="5" t="s">
        <v>343</v>
      </c>
      <c r="D42" s="5" t="s">
        <v>344</v>
      </c>
      <c r="E42" s="5">
        <v>8</v>
      </c>
      <c r="F42" s="123">
        <v>400</v>
      </c>
      <c r="G42" s="123">
        <f t="shared" si="0"/>
        <v>3200</v>
      </c>
    </row>
    <row r="43" spans="1:7" ht="14.4" x14ac:dyDescent="0.3">
      <c r="A43" s="122">
        <v>39855</v>
      </c>
      <c r="B43" s="5" t="s">
        <v>348</v>
      </c>
      <c r="C43" s="5" t="s">
        <v>350</v>
      </c>
      <c r="D43" s="5" t="s">
        <v>356</v>
      </c>
      <c r="E43" s="5">
        <v>7</v>
      </c>
      <c r="F43" s="123">
        <v>150</v>
      </c>
      <c r="G43" s="123">
        <f t="shared" si="0"/>
        <v>1050</v>
      </c>
    </row>
    <row r="44" spans="1:7" ht="14.4" x14ac:dyDescent="0.3">
      <c r="A44" s="122">
        <v>39856</v>
      </c>
      <c r="B44" s="5" t="s">
        <v>349</v>
      </c>
      <c r="C44" s="5" t="s">
        <v>340</v>
      </c>
      <c r="D44" s="5" t="s">
        <v>341</v>
      </c>
      <c r="E44" s="5">
        <v>6</v>
      </c>
      <c r="F44" s="123">
        <v>169</v>
      </c>
      <c r="G44" s="123">
        <f t="shared" si="0"/>
        <v>1014</v>
      </c>
    </row>
    <row r="45" spans="1:7" ht="14.4" x14ac:dyDescent="0.3">
      <c r="A45" s="122">
        <v>39857</v>
      </c>
      <c r="B45" s="5" t="s">
        <v>352</v>
      </c>
      <c r="C45" s="5" t="s">
        <v>350</v>
      </c>
      <c r="D45" s="5" t="s">
        <v>356</v>
      </c>
      <c r="E45" s="5">
        <v>9</v>
      </c>
      <c r="F45" s="123">
        <v>150</v>
      </c>
      <c r="G45" s="123">
        <f t="shared" si="0"/>
        <v>1350</v>
      </c>
    </row>
    <row r="46" spans="1:7" ht="14.4" x14ac:dyDescent="0.3">
      <c r="A46" s="122">
        <v>39858</v>
      </c>
      <c r="B46" s="5" t="s">
        <v>353</v>
      </c>
      <c r="C46" s="5" t="s">
        <v>340</v>
      </c>
      <c r="D46" s="5" t="s">
        <v>341</v>
      </c>
      <c r="E46" s="5">
        <v>3</v>
      </c>
      <c r="F46" s="123">
        <v>299</v>
      </c>
      <c r="G46" s="123">
        <f t="shared" si="0"/>
        <v>897</v>
      </c>
    </row>
    <row r="47" spans="1:7" ht="14.4" x14ac:dyDescent="0.3">
      <c r="A47" s="122">
        <v>39859</v>
      </c>
      <c r="B47" s="5" t="s">
        <v>342</v>
      </c>
      <c r="C47" s="5" t="s">
        <v>340</v>
      </c>
      <c r="D47" s="5" t="s">
        <v>341</v>
      </c>
      <c r="E47" s="5">
        <v>10</v>
      </c>
      <c r="F47" s="123">
        <v>299</v>
      </c>
      <c r="G47" s="123">
        <f t="shared" si="0"/>
        <v>2990</v>
      </c>
    </row>
    <row r="48" spans="1:7" ht="14.4" x14ac:dyDescent="0.3">
      <c r="A48" s="122">
        <v>39860</v>
      </c>
      <c r="B48" s="5" t="s">
        <v>339</v>
      </c>
      <c r="C48" s="5" t="s">
        <v>340</v>
      </c>
      <c r="D48" s="5" t="s">
        <v>341</v>
      </c>
      <c r="E48" s="5">
        <v>5</v>
      </c>
      <c r="F48" s="123">
        <v>169</v>
      </c>
      <c r="G48" s="123">
        <f t="shared" si="0"/>
        <v>845</v>
      </c>
    </row>
    <row r="49" spans="1:7" ht="14.4" x14ac:dyDescent="0.3">
      <c r="A49" s="122">
        <v>39861</v>
      </c>
      <c r="B49" s="5" t="s">
        <v>345</v>
      </c>
      <c r="C49" s="5" t="s">
        <v>354</v>
      </c>
      <c r="D49" s="5" t="s">
        <v>355</v>
      </c>
      <c r="E49" s="5">
        <v>9</v>
      </c>
      <c r="F49" s="123">
        <v>225</v>
      </c>
      <c r="G49" s="123">
        <f t="shared" si="0"/>
        <v>2025</v>
      </c>
    </row>
    <row r="50" spans="1:7" ht="14.4" x14ac:dyDescent="0.3">
      <c r="A50" s="122">
        <v>39862</v>
      </c>
      <c r="B50" s="5" t="s">
        <v>346</v>
      </c>
      <c r="C50" s="5" t="s">
        <v>343</v>
      </c>
      <c r="D50" s="5" t="s">
        <v>344</v>
      </c>
      <c r="E50" s="5">
        <v>7</v>
      </c>
      <c r="F50" s="123">
        <v>400</v>
      </c>
      <c r="G50" s="123">
        <f t="shared" si="0"/>
        <v>2800</v>
      </c>
    </row>
    <row r="51" spans="1:7" ht="14.4" x14ac:dyDescent="0.3">
      <c r="A51" s="122">
        <v>39863</v>
      </c>
      <c r="B51" s="5" t="s">
        <v>347</v>
      </c>
      <c r="C51" s="5" t="s">
        <v>340</v>
      </c>
      <c r="D51" s="5" t="s">
        <v>341</v>
      </c>
      <c r="E51" s="5">
        <v>3</v>
      </c>
      <c r="F51" s="123">
        <v>450</v>
      </c>
      <c r="G51" s="123">
        <f t="shared" si="0"/>
        <v>1350</v>
      </c>
    </row>
    <row r="52" spans="1:7" ht="14.4" x14ac:dyDescent="0.3">
      <c r="A52" s="122">
        <v>39864</v>
      </c>
      <c r="B52" s="5" t="s">
        <v>348</v>
      </c>
      <c r="C52" s="5" t="s">
        <v>343</v>
      </c>
      <c r="D52" s="5" t="s">
        <v>344</v>
      </c>
      <c r="E52" s="5">
        <v>7</v>
      </c>
      <c r="F52" s="123">
        <v>400</v>
      </c>
      <c r="G52" s="123">
        <f t="shared" si="0"/>
        <v>2800</v>
      </c>
    </row>
    <row r="53" spans="1:7" ht="14.4" x14ac:dyDescent="0.3">
      <c r="A53" s="122">
        <v>39865</v>
      </c>
      <c r="B53" s="5" t="s">
        <v>352</v>
      </c>
      <c r="C53" s="5" t="s">
        <v>343</v>
      </c>
      <c r="D53" s="5" t="s">
        <v>344</v>
      </c>
      <c r="E53" s="5">
        <v>6</v>
      </c>
      <c r="F53" s="123">
        <v>599</v>
      </c>
      <c r="G53" s="123">
        <f t="shared" si="0"/>
        <v>3594</v>
      </c>
    </row>
    <row r="54" spans="1:7" ht="14.4" x14ac:dyDescent="0.3">
      <c r="A54" s="122">
        <v>39866</v>
      </c>
      <c r="B54" s="5" t="s">
        <v>353</v>
      </c>
      <c r="C54" s="5" t="s">
        <v>350</v>
      </c>
      <c r="D54" s="5" t="s">
        <v>356</v>
      </c>
      <c r="E54" s="5">
        <v>6</v>
      </c>
      <c r="F54" s="123">
        <v>150</v>
      </c>
      <c r="G54" s="123">
        <f t="shared" si="0"/>
        <v>900</v>
      </c>
    </row>
    <row r="55" spans="1:7" ht="14.4" x14ac:dyDescent="0.3">
      <c r="A55" s="122">
        <v>39867</v>
      </c>
      <c r="B55" s="5" t="s">
        <v>349</v>
      </c>
      <c r="C55" s="5" t="s">
        <v>343</v>
      </c>
      <c r="D55" s="5" t="s">
        <v>344</v>
      </c>
      <c r="E55" s="5">
        <v>1</v>
      </c>
      <c r="F55" s="123">
        <v>300</v>
      </c>
      <c r="G55" s="123">
        <f t="shared" si="0"/>
        <v>300</v>
      </c>
    </row>
    <row r="56" spans="1:7" ht="14.4" x14ac:dyDescent="0.3">
      <c r="A56" s="122">
        <v>39868</v>
      </c>
      <c r="B56" s="5" t="s">
        <v>339</v>
      </c>
      <c r="C56" s="5" t="s">
        <v>340</v>
      </c>
      <c r="D56" s="5" t="s">
        <v>341</v>
      </c>
      <c r="E56" s="5">
        <v>3</v>
      </c>
      <c r="F56" s="123">
        <v>169</v>
      </c>
      <c r="G56" s="123">
        <f t="shared" si="0"/>
        <v>507</v>
      </c>
    </row>
    <row r="57" spans="1:7" ht="14.4" x14ac:dyDescent="0.3">
      <c r="A57" s="122">
        <v>39869</v>
      </c>
      <c r="B57" s="5" t="s">
        <v>342</v>
      </c>
      <c r="C57" s="5" t="s">
        <v>343</v>
      </c>
      <c r="D57" s="5" t="s">
        <v>344</v>
      </c>
      <c r="E57" s="5">
        <v>9</v>
      </c>
      <c r="F57" s="123">
        <v>400</v>
      </c>
      <c r="G57" s="123">
        <f t="shared" si="0"/>
        <v>3600</v>
      </c>
    </row>
    <row r="58" spans="1:7" ht="14.4" x14ac:dyDescent="0.3">
      <c r="A58" s="122">
        <v>39870</v>
      </c>
      <c r="B58" s="5" t="s">
        <v>345</v>
      </c>
      <c r="C58" s="5" t="s">
        <v>350</v>
      </c>
      <c r="D58" s="5" t="s">
        <v>351</v>
      </c>
      <c r="E58" s="5">
        <v>1</v>
      </c>
      <c r="F58" s="123">
        <v>350</v>
      </c>
      <c r="G58" s="123">
        <f t="shared" si="0"/>
        <v>350</v>
      </c>
    </row>
    <row r="59" spans="1:7" ht="14.4" x14ac:dyDescent="0.3">
      <c r="A59" s="122">
        <v>39871</v>
      </c>
      <c r="B59" s="5" t="s">
        <v>346</v>
      </c>
      <c r="C59" s="5" t="s">
        <v>340</v>
      </c>
      <c r="D59" s="5" t="s">
        <v>341</v>
      </c>
      <c r="E59" s="5">
        <v>3</v>
      </c>
      <c r="F59" s="123">
        <v>450</v>
      </c>
      <c r="G59" s="123">
        <f t="shared" si="0"/>
        <v>1350</v>
      </c>
    </row>
    <row r="60" spans="1:7" ht="14.4" x14ac:dyDescent="0.3">
      <c r="A60" s="122">
        <v>39872</v>
      </c>
      <c r="B60" s="5" t="s">
        <v>347</v>
      </c>
      <c r="C60" s="5" t="s">
        <v>350</v>
      </c>
      <c r="D60" s="5" t="s">
        <v>356</v>
      </c>
      <c r="E60" s="5">
        <v>3</v>
      </c>
      <c r="F60" s="123">
        <v>150</v>
      </c>
      <c r="G60" s="123">
        <f t="shared" si="0"/>
        <v>450</v>
      </c>
    </row>
    <row r="61" spans="1:7" ht="14.4" x14ac:dyDescent="0.3">
      <c r="A61" s="122">
        <v>39873</v>
      </c>
      <c r="B61" s="5" t="s">
        <v>348</v>
      </c>
      <c r="C61" s="5" t="s">
        <v>340</v>
      </c>
      <c r="D61" s="5" t="s">
        <v>341</v>
      </c>
      <c r="E61" s="5">
        <v>5</v>
      </c>
      <c r="F61" s="123">
        <v>450</v>
      </c>
      <c r="G61" s="123">
        <f t="shared" si="0"/>
        <v>2250</v>
      </c>
    </row>
    <row r="62" spans="1:7" ht="14.4" x14ac:dyDescent="0.3">
      <c r="A62" s="122">
        <v>39874</v>
      </c>
      <c r="B62" s="5" t="s">
        <v>349</v>
      </c>
      <c r="C62" s="5" t="s">
        <v>343</v>
      </c>
      <c r="D62" s="5" t="s">
        <v>344</v>
      </c>
      <c r="E62" s="5">
        <v>10</v>
      </c>
      <c r="F62" s="123">
        <v>600</v>
      </c>
      <c r="G62" s="123">
        <f t="shared" si="0"/>
        <v>6000</v>
      </c>
    </row>
    <row r="63" spans="1:7" ht="14.4" x14ac:dyDescent="0.3">
      <c r="A63" s="122">
        <v>39875</v>
      </c>
      <c r="B63" s="5" t="s">
        <v>352</v>
      </c>
      <c r="C63" s="5" t="s">
        <v>350</v>
      </c>
      <c r="D63" s="5" t="s">
        <v>351</v>
      </c>
      <c r="E63" s="5">
        <v>5</v>
      </c>
      <c r="F63" s="123">
        <v>350</v>
      </c>
      <c r="G63" s="123">
        <f t="shared" si="0"/>
        <v>1750</v>
      </c>
    </row>
    <row r="64" spans="1:7" ht="14.4" x14ac:dyDescent="0.3">
      <c r="A64" s="122">
        <v>39876</v>
      </c>
      <c r="B64" s="5" t="s">
        <v>353</v>
      </c>
      <c r="C64" s="5" t="s">
        <v>340</v>
      </c>
      <c r="D64" s="5" t="s">
        <v>341</v>
      </c>
      <c r="E64" s="5">
        <v>1</v>
      </c>
      <c r="F64" s="123">
        <v>450</v>
      </c>
      <c r="G64" s="123">
        <f t="shared" si="0"/>
        <v>450</v>
      </c>
    </row>
    <row r="65" spans="1:7" ht="14.4" x14ac:dyDescent="0.3">
      <c r="A65" s="122">
        <v>39877</v>
      </c>
      <c r="B65" s="5" t="s">
        <v>342</v>
      </c>
      <c r="C65" s="5" t="s">
        <v>354</v>
      </c>
      <c r="D65" s="5" t="s">
        <v>355</v>
      </c>
      <c r="E65" s="5">
        <v>9</v>
      </c>
      <c r="F65" s="123">
        <v>225</v>
      </c>
      <c r="G65" s="123">
        <f t="shared" si="0"/>
        <v>2025</v>
      </c>
    </row>
    <row r="66" spans="1:7" ht="14.4" x14ac:dyDescent="0.3">
      <c r="A66" s="122">
        <v>39878</v>
      </c>
      <c r="B66" s="5" t="s">
        <v>339</v>
      </c>
      <c r="C66" s="5" t="s">
        <v>340</v>
      </c>
      <c r="D66" s="5" t="s">
        <v>341</v>
      </c>
      <c r="E66" s="5">
        <v>4</v>
      </c>
      <c r="F66" s="123">
        <v>169</v>
      </c>
      <c r="G66" s="123">
        <f t="shared" si="0"/>
        <v>676</v>
      </c>
    </row>
    <row r="67" spans="1:7" ht="14.4" x14ac:dyDescent="0.3">
      <c r="A67" s="122">
        <v>39879</v>
      </c>
      <c r="B67" s="5" t="s">
        <v>345</v>
      </c>
      <c r="C67" s="5" t="s">
        <v>343</v>
      </c>
      <c r="D67" s="5" t="s">
        <v>344</v>
      </c>
      <c r="E67" s="5">
        <v>1</v>
      </c>
      <c r="F67" s="123">
        <v>300</v>
      </c>
      <c r="G67" s="123">
        <f t="shared" ref="G67:G130" si="1">E67*F67</f>
        <v>300</v>
      </c>
    </row>
    <row r="68" spans="1:7" ht="14.4" x14ac:dyDescent="0.3">
      <c r="A68" s="122">
        <v>39880</v>
      </c>
      <c r="B68" s="5" t="s">
        <v>346</v>
      </c>
      <c r="C68" s="5" t="s">
        <v>340</v>
      </c>
      <c r="D68" s="5" t="s">
        <v>341</v>
      </c>
      <c r="E68" s="5">
        <v>8</v>
      </c>
      <c r="F68" s="123">
        <v>450</v>
      </c>
      <c r="G68" s="123">
        <f t="shared" si="1"/>
        <v>3600</v>
      </c>
    </row>
    <row r="69" spans="1:7" ht="14.4" x14ac:dyDescent="0.3">
      <c r="A69" s="122">
        <v>39881</v>
      </c>
      <c r="B69" s="5" t="s">
        <v>347</v>
      </c>
      <c r="C69" s="5" t="s">
        <v>354</v>
      </c>
      <c r="D69" s="5" t="s">
        <v>355</v>
      </c>
      <c r="E69" s="5">
        <v>1</v>
      </c>
      <c r="F69" s="123">
        <v>225</v>
      </c>
      <c r="G69" s="123">
        <f t="shared" si="1"/>
        <v>225</v>
      </c>
    </row>
    <row r="70" spans="1:7" ht="14.4" x14ac:dyDescent="0.3">
      <c r="A70" s="122">
        <v>39882</v>
      </c>
      <c r="B70" s="5" t="s">
        <v>348</v>
      </c>
      <c r="C70" s="5" t="s">
        <v>350</v>
      </c>
      <c r="D70" s="5" t="s">
        <v>351</v>
      </c>
      <c r="E70" s="5">
        <v>7</v>
      </c>
      <c r="F70" s="123">
        <v>350</v>
      </c>
      <c r="G70" s="123">
        <f t="shared" si="1"/>
        <v>2450</v>
      </c>
    </row>
    <row r="71" spans="1:7" ht="14.4" x14ac:dyDescent="0.3">
      <c r="A71" s="122">
        <v>39883</v>
      </c>
      <c r="B71" s="5" t="s">
        <v>352</v>
      </c>
      <c r="C71" s="5" t="s">
        <v>350</v>
      </c>
      <c r="D71" s="5" t="s">
        <v>351</v>
      </c>
      <c r="E71" s="5">
        <v>3</v>
      </c>
      <c r="F71" s="123">
        <v>350</v>
      </c>
      <c r="G71" s="123">
        <f t="shared" si="1"/>
        <v>1050</v>
      </c>
    </row>
    <row r="72" spans="1:7" ht="14.4" x14ac:dyDescent="0.3">
      <c r="A72" s="122">
        <v>39884</v>
      </c>
      <c r="B72" s="5" t="s">
        <v>353</v>
      </c>
      <c r="C72" s="5" t="s">
        <v>354</v>
      </c>
      <c r="D72" s="5" t="s">
        <v>355</v>
      </c>
      <c r="E72" s="5">
        <v>3</v>
      </c>
      <c r="F72" s="123">
        <v>225</v>
      </c>
      <c r="G72" s="123">
        <f t="shared" si="1"/>
        <v>675</v>
      </c>
    </row>
    <row r="73" spans="1:7" ht="14.4" x14ac:dyDescent="0.3">
      <c r="A73" s="122">
        <v>39885</v>
      </c>
      <c r="B73" s="5" t="s">
        <v>349</v>
      </c>
      <c r="C73" s="5" t="s">
        <v>350</v>
      </c>
      <c r="D73" s="5" t="s">
        <v>351</v>
      </c>
      <c r="E73" s="5">
        <v>3</v>
      </c>
      <c r="F73" s="123">
        <v>350</v>
      </c>
      <c r="G73" s="123">
        <f t="shared" si="1"/>
        <v>1050</v>
      </c>
    </row>
    <row r="74" spans="1:7" ht="14.4" x14ac:dyDescent="0.3">
      <c r="A74" s="122">
        <v>39886</v>
      </c>
      <c r="B74" s="5" t="s">
        <v>339</v>
      </c>
      <c r="C74" s="5" t="s">
        <v>343</v>
      </c>
      <c r="D74" s="5" t="s">
        <v>344</v>
      </c>
      <c r="E74" s="5">
        <v>10</v>
      </c>
      <c r="F74" s="123">
        <v>599</v>
      </c>
      <c r="G74" s="123">
        <f t="shared" si="1"/>
        <v>5990</v>
      </c>
    </row>
    <row r="75" spans="1:7" ht="14.4" x14ac:dyDescent="0.3">
      <c r="A75" s="122">
        <v>39887</v>
      </c>
      <c r="B75" s="5" t="s">
        <v>342</v>
      </c>
      <c r="C75" s="5" t="s">
        <v>350</v>
      </c>
      <c r="D75" s="5" t="s">
        <v>351</v>
      </c>
      <c r="E75" s="5">
        <v>9</v>
      </c>
      <c r="F75" s="123">
        <v>350</v>
      </c>
      <c r="G75" s="123">
        <f t="shared" si="1"/>
        <v>3150</v>
      </c>
    </row>
    <row r="76" spans="1:7" ht="14.4" x14ac:dyDescent="0.3">
      <c r="A76" s="122">
        <v>39888</v>
      </c>
      <c r="B76" s="5" t="s">
        <v>345</v>
      </c>
      <c r="C76" s="5" t="s">
        <v>343</v>
      </c>
      <c r="D76" s="5" t="s">
        <v>344</v>
      </c>
      <c r="E76" s="5">
        <v>7</v>
      </c>
      <c r="F76" s="123">
        <v>229</v>
      </c>
      <c r="G76" s="123">
        <f t="shared" si="1"/>
        <v>1603</v>
      </c>
    </row>
    <row r="77" spans="1:7" ht="14.4" x14ac:dyDescent="0.3">
      <c r="A77" s="122">
        <v>39889</v>
      </c>
      <c r="B77" s="5" t="s">
        <v>346</v>
      </c>
      <c r="C77" s="5" t="s">
        <v>343</v>
      </c>
      <c r="D77" s="5" t="s">
        <v>344</v>
      </c>
      <c r="E77" s="5">
        <v>6</v>
      </c>
      <c r="F77" s="123">
        <v>229</v>
      </c>
      <c r="G77" s="123">
        <f t="shared" si="1"/>
        <v>1374</v>
      </c>
    </row>
    <row r="78" spans="1:7" ht="14.4" x14ac:dyDescent="0.3">
      <c r="A78" s="122">
        <v>39890</v>
      </c>
      <c r="B78" s="5" t="s">
        <v>347</v>
      </c>
      <c r="C78" s="5" t="s">
        <v>350</v>
      </c>
      <c r="D78" s="5" t="s">
        <v>351</v>
      </c>
      <c r="E78" s="5">
        <v>9</v>
      </c>
      <c r="F78" s="123">
        <v>429</v>
      </c>
      <c r="G78" s="123">
        <f t="shared" si="1"/>
        <v>3861</v>
      </c>
    </row>
    <row r="79" spans="1:7" ht="14.4" x14ac:dyDescent="0.3">
      <c r="A79" s="122">
        <v>39891</v>
      </c>
      <c r="B79" s="5" t="s">
        <v>348</v>
      </c>
      <c r="C79" s="5" t="s">
        <v>350</v>
      </c>
      <c r="D79" s="5" t="s">
        <v>351</v>
      </c>
      <c r="E79" s="5">
        <v>2</v>
      </c>
      <c r="F79" s="123">
        <v>429</v>
      </c>
      <c r="G79" s="123">
        <f t="shared" si="1"/>
        <v>858</v>
      </c>
    </row>
    <row r="80" spans="1:7" ht="14.4" x14ac:dyDescent="0.3">
      <c r="A80" s="122">
        <v>39892</v>
      </c>
      <c r="B80" s="5" t="s">
        <v>349</v>
      </c>
      <c r="C80" s="5" t="s">
        <v>350</v>
      </c>
      <c r="D80" s="5" t="s">
        <v>351</v>
      </c>
      <c r="E80" s="5">
        <v>4</v>
      </c>
      <c r="F80" s="123">
        <v>350</v>
      </c>
      <c r="G80" s="123">
        <f t="shared" si="1"/>
        <v>1400</v>
      </c>
    </row>
    <row r="81" spans="1:7" ht="14.4" x14ac:dyDescent="0.3">
      <c r="A81" s="122">
        <v>39893</v>
      </c>
      <c r="B81" s="5" t="s">
        <v>352</v>
      </c>
      <c r="C81" s="5" t="s">
        <v>343</v>
      </c>
      <c r="D81" s="5" t="s">
        <v>344</v>
      </c>
      <c r="E81" s="5">
        <v>2</v>
      </c>
      <c r="F81" s="123">
        <v>300</v>
      </c>
      <c r="G81" s="123">
        <f t="shared" si="1"/>
        <v>600</v>
      </c>
    </row>
    <row r="82" spans="1:7" ht="14.4" x14ac:dyDescent="0.3">
      <c r="A82" s="122">
        <v>39894</v>
      </c>
      <c r="B82" s="5" t="s">
        <v>353</v>
      </c>
      <c r="C82" s="5" t="s">
        <v>350</v>
      </c>
      <c r="D82" s="5" t="s">
        <v>351</v>
      </c>
      <c r="E82" s="5">
        <v>7</v>
      </c>
      <c r="F82" s="123">
        <v>350</v>
      </c>
      <c r="G82" s="123">
        <f t="shared" si="1"/>
        <v>2450</v>
      </c>
    </row>
    <row r="83" spans="1:7" ht="14.4" x14ac:dyDescent="0.3">
      <c r="A83" s="122">
        <v>39895</v>
      </c>
      <c r="B83" s="5" t="s">
        <v>342</v>
      </c>
      <c r="C83" s="5" t="s">
        <v>343</v>
      </c>
      <c r="D83" s="5" t="s">
        <v>344</v>
      </c>
      <c r="E83" s="5">
        <v>2</v>
      </c>
      <c r="F83" s="123">
        <v>600</v>
      </c>
      <c r="G83" s="123">
        <f t="shared" si="1"/>
        <v>1200</v>
      </c>
    </row>
    <row r="84" spans="1:7" ht="14.4" x14ac:dyDescent="0.3">
      <c r="A84" s="122">
        <v>39896</v>
      </c>
      <c r="B84" s="5" t="s">
        <v>339</v>
      </c>
      <c r="C84" s="5" t="s">
        <v>343</v>
      </c>
      <c r="D84" s="5" t="s">
        <v>344</v>
      </c>
      <c r="E84" s="5">
        <v>4</v>
      </c>
      <c r="F84" s="123">
        <v>599</v>
      </c>
      <c r="G84" s="123">
        <f t="shared" si="1"/>
        <v>2396</v>
      </c>
    </row>
    <row r="85" spans="1:7" ht="14.4" x14ac:dyDescent="0.3">
      <c r="A85" s="122">
        <v>39897</v>
      </c>
      <c r="B85" s="5" t="s">
        <v>345</v>
      </c>
      <c r="C85" s="5" t="s">
        <v>343</v>
      </c>
      <c r="D85" s="5" t="s">
        <v>356</v>
      </c>
      <c r="E85" s="5">
        <v>2</v>
      </c>
      <c r="F85" s="123">
        <v>150</v>
      </c>
      <c r="G85" s="123">
        <f t="shared" si="1"/>
        <v>300</v>
      </c>
    </row>
    <row r="86" spans="1:7" ht="14.4" x14ac:dyDescent="0.3">
      <c r="A86" s="122">
        <v>39898</v>
      </c>
      <c r="B86" s="5" t="s">
        <v>346</v>
      </c>
      <c r="C86" s="5" t="s">
        <v>350</v>
      </c>
      <c r="D86" s="5" t="s">
        <v>351</v>
      </c>
      <c r="E86" s="5">
        <v>9</v>
      </c>
      <c r="F86" s="123">
        <v>429</v>
      </c>
      <c r="G86" s="123">
        <f t="shared" si="1"/>
        <v>3861</v>
      </c>
    </row>
    <row r="87" spans="1:7" ht="14.4" x14ac:dyDescent="0.3">
      <c r="A87" s="122">
        <v>39899</v>
      </c>
      <c r="B87" s="5" t="s">
        <v>347</v>
      </c>
      <c r="C87" s="5" t="s">
        <v>340</v>
      </c>
      <c r="D87" s="5" t="s">
        <v>341</v>
      </c>
      <c r="E87" s="5">
        <v>4</v>
      </c>
      <c r="F87" s="123">
        <v>400</v>
      </c>
      <c r="G87" s="123">
        <f t="shared" si="1"/>
        <v>1600</v>
      </c>
    </row>
    <row r="88" spans="1:7" ht="14.4" x14ac:dyDescent="0.3">
      <c r="A88" s="122">
        <v>39900</v>
      </c>
      <c r="B88" s="5" t="s">
        <v>348</v>
      </c>
      <c r="C88" s="5" t="s">
        <v>354</v>
      </c>
      <c r="D88" s="5" t="s">
        <v>355</v>
      </c>
      <c r="E88" s="5">
        <v>8</v>
      </c>
      <c r="F88" s="123">
        <v>225</v>
      </c>
      <c r="G88" s="123">
        <f t="shared" si="1"/>
        <v>1800</v>
      </c>
    </row>
    <row r="89" spans="1:7" ht="14.4" x14ac:dyDescent="0.3">
      <c r="A89" s="122">
        <v>39901</v>
      </c>
      <c r="B89" s="5" t="s">
        <v>352</v>
      </c>
      <c r="C89" s="5" t="s">
        <v>354</v>
      </c>
      <c r="D89" s="5" t="s">
        <v>355</v>
      </c>
      <c r="E89" s="5">
        <v>3</v>
      </c>
      <c r="F89" s="123">
        <v>225</v>
      </c>
      <c r="G89" s="123">
        <f t="shared" si="1"/>
        <v>675</v>
      </c>
    </row>
    <row r="90" spans="1:7" ht="14.4" x14ac:dyDescent="0.3">
      <c r="A90" s="122">
        <v>39902</v>
      </c>
      <c r="B90" s="5" t="s">
        <v>353</v>
      </c>
      <c r="C90" s="5" t="s">
        <v>350</v>
      </c>
      <c r="D90" s="5" t="s">
        <v>351</v>
      </c>
      <c r="E90" s="5">
        <v>2</v>
      </c>
      <c r="F90" s="123">
        <v>350</v>
      </c>
      <c r="G90" s="123">
        <f t="shared" si="1"/>
        <v>700</v>
      </c>
    </row>
    <row r="91" spans="1:7" ht="14.4" x14ac:dyDescent="0.3">
      <c r="A91" s="122">
        <v>39903</v>
      </c>
      <c r="B91" s="5" t="s">
        <v>349</v>
      </c>
      <c r="C91" s="5" t="s">
        <v>340</v>
      </c>
      <c r="D91" s="5" t="s">
        <v>341</v>
      </c>
      <c r="E91" s="5">
        <v>1</v>
      </c>
      <c r="F91" s="123">
        <v>400</v>
      </c>
      <c r="G91" s="123">
        <f t="shared" si="1"/>
        <v>400</v>
      </c>
    </row>
    <row r="92" spans="1:7" ht="14.4" x14ac:dyDescent="0.3">
      <c r="A92" s="122">
        <v>39904</v>
      </c>
      <c r="B92" s="5" t="s">
        <v>339</v>
      </c>
      <c r="C92" s="5" t="s">
        <v>340</v>
      </c>
      <c r="D92" s="5" t="s">
        <v>341</v>
      </c>
      <c r="E92" s="5">
        <v>10</v>
      </c>
      <c r="F92" s="123">
        <v>450</v>
      </c>
      <c r="G92" s="123">
        <f t="shared" si="1"/>
        <v>4500</v>
      </c>
    </row>
    <row r="93" spans="1:7" ht="14.4" x14ac:dyDescent="0.3">
      <c r="A93" s="122">
        <v>39905</v>
      </c>
      <c r="B93" s="5" t="s">
        <v>342</v>
      </c>
      <c r="C93" s="5" t="s">
        <v>343</v>
      </c>
      <c r="D93" s="5" t="s">
        <v>344</v>
      </c>
      <c r="E93" s="5">
        <v>1</v>
      </c>
      <c r="F93" s="123">
        <v>599</v>
      </c>
      <c r="G93" s="123">
        <f t="shared" si="1"/>
        <v>599</v>
      </c>
    </row>
    <row r="94" spans="1:7" ht="14.4" x14ac:dyDescent="0.3">
      <c r="A94" s="122">
        <v>39906</v>
      </c>
      <c r="B94" s="5" t="s">
        <v>345</v>
      </c>
      <c r="C94" s="5" t="s">
        <v>340</v>
      </c>
      <c r="D94" s="5" t="s">
        <v>341</v>
      </c>
      <c r="E94" s="5">
        <v>4</v>
      </c>
      <c r="F94" s="123">
        <v>325</v>
      </c>
      <c r="G94" s="123">
        <f t="shared" si="1"/>
        <v>1300</v>
      </c>
    </row>
    <row r="95" spans="1:7" ht="14.4" x14ac:dyDescent="0.3">
      <c r="A95" s="122">
        <v>39907</v>
      </c>
      <c r="B95" s="5" t="s">
        <v>346</v>
      </c>
      <c r="C95" s="5" t="s">
        <v>340</v>
      </c>
      <c r="D95" s="5" t="s">
        <v>341</v>
      </c>
      <c r="E95" s="5">
        <v>2</v>
      </c>
      <c r="F95" s="123">
        <v>450</v>
      </c>
      <c r="G95" s="123">
        <f t="shared" si="1"/>
        <v>900</v>
      </c>
    </row>
    <row r="96" spans="1:7" ht="14.4" x14ac:dyDescent="0.3">
      <c r="A96" s="122">
        <v>39908</v>
      </c>
      <c r="B96" s="5" t="s">
        <v>347</v>
      </c>
      <c r="C96" s="5" t="s">
        <v>343</v>
      </c>
      <c r="D96" s="5" t="s">
        <v>344</v>
      </c>
      <c r="E96" s="5">
        <v>4</v>
      </c>
      <c r="F96" s="123">
        <v>400</v>
      </c>
      <c r="G96" s="123">
        <f t="shared" si="1"/>
        <v>1600</v>
      </c>
    </row>
    <row r="97" spans="1:7" ht="14.4" x14ac:dyDescent="0.3">
      <c r="A97" s="122">
        <v>39909</v>
      </c>
      <c r="B97" s="5" t="s">
        <v>348</v>
      </c>
      <c r="C97" s="5" t="s">
        <v>340</v>
      </c>
      <c r="D97" s="5" t="s">
        <v>341</v>
      </c>
      <c r="E97" s="5">
        <v>9</v>
      </c>
      <c r="F97" s="123">
        <v>325</v>
      </c>
      <c r="G97" s="123">
        <f t="shared" si="1"/>
        <v>2925</v>
      </c>
    </row>
    <row r="98" spans="1:7" ht="14.4" x14ac:dyDescent="0.3">
      <c r="A98" s="122">
        <v>39910</v>
      </c>
      <c r="B98" s="5" t="s">
        <v>349</v>
      </c>
      <c r="C98" s="5" t="s">
        <v>340</v>
      </c>
      <c r="D98" s="5" t="s">
        <v>341</v>
      </c>
      <c r="E98" s="5">
        <v>9</v>
      </c>
      <c r="F98" s="123">
        <v>325</v>
      </c>
      <c r="G98" s="123">
        <f t="shared" si="1"/>
        <v>2925</v>
      </c>
    </row>
    <row r="99" spans="1:7" ht="14.4" x14ac:dyDescent="0.3">
      <c r="A99" s="122">
        <v>39911</v>
      </c>
      <c r="B99" s="5" t="s">
        <v>352</v>
      </c>
      <c r="C99" s="5" t="s">
        <v>343</v>
      </c>
      <c r="D99" s="5" t="s">
        <v>344</v>
      </c>
      <c r="E99" s="5">
        <v>8</v>
      </c>
      <c r="F99" s="123">
        <v>600</v>
      </c>
      <c r="G99" s="123">
        <f t="shared" si="1"/>
        <v>4800</v>
      </c>
    </row>
    <row r="100" spans="1:7" ht="14.4" x14ac:dyDescent="0.3">
      <c r="A100" s="122">
        <v>39912</v>
      </c>
      <c r="B100" s="5" t="s">
        <v>353</v>
      </c>
      <c r="C100" s="5" t="s">
        <v>343</v>
      </c>
      <c r="D100" s="5" t="s">
        <v>344</v>
      </c>
      <c r="E100" s="5">
        <v>4</v>
      </c>
      <c r="F100" s="123">
        <v>600</v>
      </c>
      <c r="G100" s="123">
        <f t="shared" si="1"/>
        <v>2400</v>
      </c>
    </row>
    <row r="101" spans="1:7" ht="14.4" x14ac:dyDescent="0.3">
      <c r="A101" s="122">
        <v>39913</v>
      </c>
      <c r="B101" s="5" t="s">
        <v>342</v>
      </c>
      <c r="C101" s="5" t="s">
        <v>340</v>
      </c>
      <c r="D101" s="5" t="s">
        <v>341</v>
      </c>
      <c r="E101" s="5">
        <v>2</v>
      </c>
      <c r="F101" s="123">
        <v>325</v>
      </c>
      <c r="G101" s="123">
        <f t="shared" si="1"/>
        <v>650</v>
      </c>
    </row>
    <row r="102" spans="1:7" ht="14.4" x14ac:dyDescent="0.3">
      <c r="A102" s="122">
        <v>39914</v>
      </c>
      <c r="B102" s="5" t="s">
        <v>339</v>
      </c>
      <c r="C102" s="5" t="s">
        <v>350</v>
      </c>
      <c r="D102" s="5" t="s">
        <v>351</v>
      </c>
      <c r="E102" s="5">
        <v>3</v>
      </c>
      <c r="F102" s="123">
        <v>429</v>
      </c>
      <c r="G102" s="123">
        <f t="shared" si="1"/>
        <v>1287</v>
      </c>
    </row>
    <row r="103" spans="1:7" ht="14.4" x14ac:dyDescent="0.3">
      <c r="A103" s="122">
        <v>39915</v>
      </c>
      <c r="B103" s="5" t="s">
        <v>345</v>
      </c>
      <c r="C103" s="5" t="s">
        <v>350</v>
      </c>
      <c r="D103" s="5" t="s">
        <v>351</v>
      </c>
      <c r="E103" s="5">
        <v>8</v>
      </c>
      <c r="F103" s="123">
        <v>99</v>
      </c>
      <c r="G103" s="123">
        <f t="shared" si="1"/>
        <v>792</v>
      </c>
    </row>
    <row r="104" spans="1:7" ht="14.4" x14ac:dyDescent="0.3">
      <c r="A104" s="122">
        <v>39916</v>
      </c>
      <c r="B104" s="5" t="s">
        <v>346</v>
      </c>
      <c r="C104" s="5" t="s">
        <v>350</v>
      </c>
      <c r="D104" s="5" t="s">
        <v>351</v>
      </c>
      <c r="E104" s="5">
        <v>8</v>
      </c>
      <c r="F104" s="123">
        <v>350</v>
      </c>
      <c r="G104" s="123">
        <f t="shared" si="1"/>
        <v>2800</v>
      </c>
    </row>
    <row r="105" spans="1:7" ht="14.4" x14ac:dyDescent="0.3">
      <c r="A105" s="122">
        <v>39917</v>
      </c>
      <c r="B105" s="5" t="s">
        <v>347</v>
      </c>
      <c r="C105" s="5" t="s">
        <v>343</v>
      </c>
      <c r="D105" s="5" t="s">
        <v>344</v>
      </c>
      <c r="E105" s="5">
        <v>5</v>
      </c>
      <c r="F105" s="123">
        <v>599</v>
      </c>
      <c r="G105" s="123">
        <f t="shared" si="1"/>
        <v>2995</v>
      </c>
    </row>
    <row r="106" spans="1:7" ht="14.4" x14ac:dyDescent="0.3">
      <c r="A106" s="122">
        <v>39918</v>
      </c>
      <c r="B106" s="5" t="s">
        <v>348</v>
      </c>
      <c r="C106" s="5" t="s">
        <v>350</v>
      </c>
      <c r="D106" s="5" t="s">
        <v>356</v>
      </c>
      <c r="E106" s="5">
        <v>7</v>
      </c>
      <c r="F106" s="123">
        <v>150</v>
      </c>
      <c r="G106" s="123">
        <f t="shared" si="1"/>
        <v>1050</v>
      </c>
    </row>
    <row r="107" spans="1:7" ht="14.4" x14ac:dyDescent="0.3">
      <c r="A107" s="122">
        <v>39919</v>
      </c>
      <c r="B107" s="5" t="s">
        <v>352</v>
      </c>
      <c r="C107" s="5" t="s">
        <v>343</v>
      </c>
      <c r="D107" s="5" t="s">
        <v>344</v>
      </c>
      <c r="E107" s="5">
        <v>4</v>
      </c>
      <c r="F107" s="123">
        <v>300</v>
      </c>
      <c r="G107" s="123">
        <f t="shared" si="1"/>
        <v>1200</v>
      </c>
    </row>
    <row r="108" spans="1:7" ht="14.4" x14ac:dyDescent="0.3">
      <c r="A108" s="122">
        <v>39920</v>
      </c>
      <c r="B108" s="5" t="s">
        <v>353</v>
      </c>
      <c r="C108" s="5" t="s">
        <v>350</v>
      </c>
      <c r="D108" s="5" t="s">
        <v>351</v>
      </c>
      <c r="E108" s="5">
        <v>4</v>
      </c>
      <c r="F108" s="123">
        <v>99</v>
      </c>
      <c r="G108" s="123">
        <f t="shared" si="1"/>
        <v>396</v>
      </c>
    </row>
    <row r="109" spans="1:7" ht="14.4" x14ac:dyDescent="0.3">
      <c r="A109" s="122">
        <v>39921</v>
      </c>
      <c r="B109" s="5" t="s">
        <v>349</v>
      </c>
      <c r="C109" s="5" t="s">
        <v>340</v>
      </c>
      <c r="D109" s="5" t="s">
        <v>341</v>
      </c>
      <c r="E109" s="5">
        <v>4</v>
      </c>
      <c r="F109" s="123">
        <v>450</v>
      </c>
      <c r="G109" s="123">
        <f t="shared" si="1"/>
        <v>1800</v>
      </c>
    </row>
    <row r="110" spans="1:7" ht="14.4" x14ac:dyDescent="0.3">
      <c r="A110" s="122">
        <v>39922</v>
      </c>
      <c r="B110" s="5" t="s">
        <v>339</v>
      </c>
      <c r="C110" s="5" t="s">
        <v>340</v>
      </c>
      <c r="D110" s="5" t="s">
        <v>341</v>
      </c>
      <c r="E110" s="5">
        <v>4</v>
      </c>
      <c r="F110" s="123">
        <v>450</v>
      </c>
      <c r="G110" s="123">
        <f t="shared" si="1"/>
        <v>1800</v>
      </c>
    </row>
    <row r="111" spans="1:7" ht="14.4" x14ac:dyDescent="0.3">
      <c r="A111" s="122">
        <v>39923</v>
      </c>
      <c r="B111" s="5" t="s">
        <v>342</v>
      </c>
      <c r="C111" s="5" t="s">
        <v>340</v>
      </c>
      <c r="D111" s="5" t="s">
        <v>341</v>
      </c>
      <c r="E111" s="5">
        <v>4</v>
      </c>
      <c r="F111" s="123">
        <v>400</v>
      </c>
      <c r="G111" s="123">
        <f t="shared" si="1"/>
        <v>1600</v>
      </c>
    </row>
    <row r="112" spans="1:7" ht="14.4" x14ac:dyDescent="0.3">
      <c r="A112" s="122">
        <v>39924</v>
      </c>
      <c r="B112" s="5" t="s">
        <v>345</v>
      </c>
      <c r="C112" s="5" t="s">
        <v>343</v>
      </c>
      <c r="D112" s="5" t="s">
        <v>344</v>
      </c>
      <c r="E112" s="5">
        <v>9</v>
      </c>
      <c r="F112" s="123">
        <v>300</v>
      </c>
      <c r="G112" s="123">
        <f t="shared" si="1"/>
        <v>2700</v>
      </c>
    </row>
    <row r="113" spans="1:7" ht="14.4" x14ac:dyDescent="0.3">
      <c r="A113" s="122">
        <v>39925</v>
      </c>
      <c r="B113" s="5" t="s">
        <v>346</v>
      </c>
      <c r="C113" s="5" t="s">
        <v>354</v>
      </c>
      <c r="D113" s="5" t="s">
        <v>355</v>
      </c>
      <c r="E113" s="5">
        <v>7</v>
      </c>
      <c r="F113" s="123">
        <v>225</v>
      </c>
      <c r="G113" s="123">
        <f t="shared" si="1"/>
        <v>1575</v>
      </c>
    </row>
    <row r="114" spans="1:7" ht="14.4" x14ac:dyDescent="0.3">
      <c r="A114" s="122">
        <v>39926</v>
      </c>
      <c r="B114" s="5" t="s">
        <v>347</v>
      </c>
      <c r="C114" s="5" t="s">
        <v>350</v>
      </c>
      <c r="D114" s="5" t="s">
        <v>351</v>
      </c>
      <c r="E114" s="5">
        <v>4</v>
      </c>
      <c r="F114" s="123">
        <v>350</v>
      </c>
      <c r="G114" s="123">
        <f t="shared" si="1"/>
        <v>1400</v>
      </c>
    </row>
    <row r="115" spans="1:7" ht="14.4" x14ac:dyDescent="0.3">
      <c r="A115" s="122">
        <v>39927</v>
      </c>
      <c r="B115" s="5" t="s">
        <v>348</v>
      </c>
      <c r="C115" s="5" t="s">
        <v>350</v>
      </c>
      <c r="D115" s="5" t="s">
        <v>351</v>
      </c>
      <c r="E115" s="5">
        <v>10</v>
      </c>
      <c r="F115" s="123">
        <v>99</v>
      </c>
      <c r="G115" s="123">
        <f t="shared" si="1"/>
        <v>990</v>
      </c>
    </row>
    <row r="116" spans="1:7" ht="14.4" x14ac:dyDescent="0.3">
      <c r="A116" s="122">
        <v>39928</v>
      </c>
      <c r="B116" s="5" t="s">
        <v>349</v>
      </c>
      <c r="C116" s="5" t="s">
        <v>340</v>
      </c>
      <c r="D116" s="5" t="s">
        <v>341</v>
      </c>
      <c r="E116" s="5">
        <v>6</v>
      </c>
      <c r="F116" s="123">
        <v>169</v>
      </c>
      <c r="G116" s="123">
        <f t="shared" si="1"/>
        <v>1014</v>
      </c>
    </row>
    <row r="117" spans="1:7" ht="14.4" x14ac:dyDescent="0.3">
      <c r="A117" s="122">
        <v>39929</v>
      </c>
      <c r="B117" s="5" t="s">
        <v>352</v>
      </c>
      <c r="C117" s="5" t="s">
        <v>350</v>
      </c>
      <c r="D117" s="5" t="s">
        <v>351</v>
      </c>
      <c r="E117" s="5">
        <v>8</v>
      </c>
      <c r="F117" s="123">
        <v>429</v>
      </c>
      <c r="G117" s="123">
        <f t="shared" si="1"/>
        <v>3432</v>
      </c>
    </row>
    <row r="118" spans="1:7" ht="14.4" x14ac:dyDescent="0.3">
      <c r="A118" s="122">
        <v>39930</v>
      </c>
      <c r="B118" s="5" t="s">
        <v>353</v>
      </c>
      <c r="C118" s="5" t="s">
        <v>340</v>
      </c>
      <c r="D118" s="5" t="s">
        <v>341</v>
      </c>
      <c r="E118" s="5">
        <v>3</v>
      </c>
      <c r="F118" s="123">
        <v>169</v>
      </c>
      <c r="G118" s="123">
        <f t="shared" si="1"/>
        <v>507</v>
      </c>
    </row>
    <row r="119" spans="1:7" ht="14.4" x14ac:dyDescent="0.3">
      <c r="A119" s="122">
        <v>39931</v>
      </c>
      <c r="B119" s="5" t="s">
        <v>342</v>
      </c>
      <c r="C119" s="5" t="s">
        <v>340</v>
      </c>
      <c r="D119" s="5" t="s">
        <v>341</v>
      </c>
      <c r="E119" s="5">
        <v>8</v>
      </c>
      <c r="F119" s="123">
        <v>299</v>
      </c>
      <c r="G119" s="123">
        <f t="shared" si="1"/>
        <v>2392</v>
      </c>
    </row>
    <row r="120" spans="1:7" ht="14.4" x14ac:dyDescent="0.3">
      <c r="A120" s="122">
        <v>39932</v>
      </c>
      <c r="B120" s="5" t="s">
        <v>339</v>
      </c>
      <c r="C120" s="5" t="s">
        <v>343</v>
      </c>
      <c r="D120" s="5" t="s">
        <v>344</v>
      </c>
      <c r="E120" s="5">
        <v>10</v>
      </c>
      <c r="F120" s="123">
        <v>599</v>
      </c>
      <c r="G120" s="123">
        <f t="shared" si="1"/>
        <v>5990</v>
      </c>
    </row>
    <row r="121" spans="1:7" ht="14.4" x14ac:dyDescent="0.3">
      <c r="A121" s="122">
        <v>39933</v>
      </c>
      <c r="B121" s="5" t="s">
        <v>345</v>
      </c>
      <c r="C121" s="5" t="s">
        <v>340</v>
      </c>
      <c r="D121" s="5" t="s">
        <v>341</v>
      </c>
      <c r="E121" s="5">
        <v>6</v>
      </c>
      <c r="F121" s="123">
        <v>400</v>
      </c>
      <c r="G121" s="123">
        <f t="shared" si="1"/>
        <v>2400</v>
      </c>
    </row>
    <row r="122" spans="1:7" ht="14.4" x14ac:dyDescent="0.3">
      <c r="A122" s="122">
        <v>39934</v>
      </c>
      <c r="B122" s="5" t="s">
        <v>346</v>
      </c>
      <c r="C122" s="5" t="s">
        <v>343</v>
      </c>
      <c r="D122" s="5" t="s">
        <v>344</v>
      </c>
      <c r="E122" s="5">
        <v>8</v>
      </c>
      <c r="F122" s="123">
        <v>599</v>
      </c>
      <c r="G122" s="123">
        <f t="shared" si="1"/>
        <v>4792</v>
      </c>
    </row>
    <row r="123" spans="1:7" ht="14.4" x14ac:dyDescent="0.3">
      <c r="A123" s="122">
        <v>39935</v>
      </c>
      <c r="B123" s="5" t="s">
        <v>347</v>
      </c>
      <c r="C123" s="5" t="s">
        <v>343</v>
      </c>
      <c r="D123" s="5" t="s">
        <v>344</v>
      </c>
      <c r="E123" s="5">
        <v>5</v>
      </c>
      <c r="F123" s="123">
        <v>300</v>
      </c>
      <c r="G123" s="123">
        <f t="shared" si="1"/>
        <v>1500</v>
      </c>
    </row>
    <row r="124" spans="1:7" ht="14.4" x14ac:dyDescent="0.3">
      <c r="A124" s="122">
        <v>39936</v>
      </c>
      <c r="B124" s="5" t="s">
        <v>348</v>
      </c>
      <c r="C124" s="5" t="s">
        <v>343</v>
      </c>
      <c r="D124" s="5" t="s">
        <v>344</v>
      </c>
      <c r="E124" s="5">
        <v>3</v>
      </c>
      <c r="F124" s="123">
        <v>300</v>
      </c>
      <c r="G124" s="123">
        <f t="shared" si="1"/>
        <v>900</v>
      </c>
    </row>
    <row r="125" spans="1:7" ht="14.4" x14ac:dyDescent="0.3">
      <c r="A125" s="122">
        <v>39937</v>
      </c>
      <c r="B125" s="5" t="s">
        <v>352</v>
      </c>
      <c r="C125" s="5" t="s">
        <v>343</v>
      </c>
      <c r="D125" s="5" t="s">
        <v>344</v>
      </c>
      <c r="E125" s="5">
        <v>3</v>
      </c>
      <c r="F125" s="123">
        <v>300</v>
      </c>
      <c r="G125" s="123">
        <f t="shared" si="1"/>
        <v>900</v>
      </c>
    </row>
    <row r="126" spans="1:7" ht="14.4" x14ac:dyDescent="0.3">
      <c r="A126" s="122">
        <v>39938</v>
      </c>
      <c r="B126" s="5" t="s">
        <v>353</v>
      </c>
      <c r="C126" s="5" t="s">
        <v>343</v>
      </c>
      <c r="D126" s="5" t="s">
        <v>344</v>
      </c>
      <c r="E126" s="5">
        <v>1</v>
      </c>
      <c r="F126" s="123">
        <v>300</v>
      </c>
      <c r="G126" s="123">
        <f t="shared" si="1"/>
        <v>300</v>
      </c>
    </row>
    <row r="127" spans="1:7" ht="14.4" x14ac:dyDescent="0.3">
      <c r="A127" s="122">
        <v>39939</v>
      </c>
      <c r="B127" s="5" t="s">
        <v>349</v>
      </c>
      <c r="C127" s="5" t="s">
        <v>343</v>
      </c>
      <c r="D127" s="5" t="s">
        <v>344</v>
      </c>
      <c r="E127" s="5">
        <v>9</v>
      </c>
      <c r="F127" s="123">
        <v>400</v>
      </c>
      <c r="G127" s="123">
        <f t="shared" si="1"/>
        <v>3600</v>
      </c>
    </row>
    <row r="128" spans="1:7" ht="14.4" x14ac:dyDescent="0.3">
      <c r="A128" s="122">
        <v>39940</v>
      </c>
      <c r="B128" s="5" t="s">
        <v>339</v>
      </c>
      <c r="C128" s="5" t="s">
        <v>350</v>
      </c>
      <c r="D128" s="5" t="s">
        <v>351</v>
      </c>
      <c r="E128" s="5">
        <v>6</v>
      </c>
      <c r="F128" s="123">
        <v>350</v>
      </c>
      <c r="G128" s="123">
        <f t="shared" si="1"/>
        <v>2100</v>
      </c>
    </row>
    <row r="129" spans="1:7" ht="14.4" x14ac:dyDescent="0.3">
      <c r="A129" s="122">
        <v>39941</v>
      </c>
      <c r="B129" s="5" t="s">
        <v>342</v>
      </c>
      <c r="C129" s="5" t="s">
        <v>354</v>
      </c>
      <c r="D129" s="5" t="s">
        <v>355</v>
      </c>
      <c r="E129" s="5">
        <v>8</v>
      </c>
      <c r="F129" s="123">
        <v>225</v>
      </c>
      <c r="G129" s="123">
        <f t="shared" si="1"/>
        <v>1800</v>
      </c>
    </row>
    <row r="130" spans="1:7" ht="14.4" x14ac:dyDescent="0.3">
      <c r="A130" s="122">
        <v>39942</v>
      </c>
      <c r="B130" s="5" t="s">
        <v>345</v>
      </c>
      <c r="C130" s="5" t="s">
        <v>343</v>
      </c>
      <c r="D130" s="5" t="s">
        <v>344</v>
      </c>
      <c r="E130" s="5">
        <v>1</v>
      </c>
      <c r="F130" s="123">
        <v>300</v>
      </c>
      <c r="G130" s="123">
        <f t="shared" si="1"/>
        <v>300</v>
      </c>
    </row>
    <row r="131" spans="1:7" ht="14.4" x14ac:dyDescent="0.3">
      <c r="A131" s="122">
        <v>39943</v>
      </c>
      <c r="B131" s="5" t="s">
        <v>346</v>
      </c>
      <c r="C131" s="5" t="s">
        <v>340</v>
      </c>
      <c r="D131" s="5" t="s">
        <v>341</v>
      </c>
      <c r="E131" s="5">
        <v>5</v>
      </c>
      <c r="F131" s="123">
        <v>169</v>
      </c>
      <c r="G131" s="123">
        <f t="shared" ref="G131:G194" si="2">E131*F131</f>
        <v>845</v>
      </c>
    </row>
    <row r="132" spans="1:7" ht="14.4" x14ac:dyDescent="0.3">
      <c r="A132" s="122">
        <v>39944</v>
      </c>
      <c r="B132" s="5" t="s">
        <v>347</v>
      </c>
      <c r="C132" s="5" t="s">
        <v>354</v>
      </c>
      <c r="D132" s="5" t="s">
        <v>355</v>
      </c>
      <c r="E132" s="5">
        <v>4</v>
      </c>
      <c r="F132" s="123">
        <v>225</v>
      </c>
      <c r="G132" s="123">
        <f t="shared" si="2"/>
        <v>900</v>
      </c>
    </row>
    <row r="133" spans="1:7" ht="14.4" x14ac:dyDescent="0.3">
      <c r="A133" s="122">
        <v>39945</v>
      </c>
      <c r="B133" s="5" t="s">
        <v>348</v>
      </c>
      <c r="C133" s="5" t="s">
        <v>343</v>
      </c>
      <c r="D133" s="5" t="s">
        <v>344</v>
      </c>
      <c r="E133" s="5">
        <v>7</v>
      </c>
      <c r="F133" s="123">
        <v>599</v>
      </c>
      <c r="G133" s="123">
        <f t="shared" si="2"/>
        <v>4193</v>
      </c>
    </row>
    <row r="134" spans="1:7" ht="14.4" x14ac:dyDescent="0.3">
      <c r="A134" s="122">
        <v>39946</v>
      </c>
      <c r="B134" s="5" t="s">
        <v>349</v>
      </c>
      <c r="C134" s="5" t="s">
        <v>343</v>
      </c>
      <c r="D134" s="5" t="s">
        <v>344</v>
      </c>
      <c r="E134" s="5">
        <v>1</v>
      </c>
      <c r="F134" s="123">
        <v>300</v>
      </c>
      <c r="G134" s="123">
        <f t="shared" si="2"/>
        <v>300</v>
      </c>
    </row>
    <row r="135" spans="1:7" ht="14.4" x14ac:dyDescent="0.3">
      <c r="A135" s="122">
        <v>39947</v>
      </c>
      <c r="B135" s="5" t="s">
        <v>352</v>
      </c>
      <c r="C135" s="5" t="s">
        <v>343</v>
      </c>
      <c r="D135" s="5" t="s">
        <v>344</v>
      </c>
      <c r="E135" s="5">
        <v>7</v>
      </c>
      <c r="F135" s="123">
        <v>599</v>
      </c>
      <c r="G135" s="123">
        <f t="shared" si="2"/>
        <v>4193</v>
      </c>
    </row>
    <row r="136" spans="1:7" ht="14.4" x14ac:dyDescent="0.3">
      <c r="A136" s="122">
        <v>39948</v>
      </c>
      <c r="B136" s="5" t="s">
        <v>353</v>
      </c>
      <c r="C136" s="5" t="s">
        <v>343</v>
      </c>
      <c r="D136" s="5" t="s">
        <v>344</v>
      </c>
      <c r="E136" s="5">
        <v>4</v>
      </c>
      <c r="F136" s="123">
        <v>229</v>
      </c>
      <c r="G136" s="123">
        <f t="shared" si="2"/>
        <v>916</v>
      </c>
    </row>
    <row r="137" spans="1:7" ht="14.4" x14ac:dyDescent="0.3">
      <c r="A137" s="122">
        <v>39949</v>
      </c>
      <c r="B137" s="5" t="s">
        <v>342</v>
      </c>
      <c r="C137" s="5" t="s">
        <v>343</v>
      </c>
      <c r="D137" s="5" t="s">
        <v>344</v>
      </c>
      <c r="E137" s="5">
        <v>3</v>
      </c>
      <c r="F137" s="123">
        <v>400</v>
      </c>
      <c r="G137" s="123">
        <f t="shared" si="2"/>
        <v>1200</v>
      </c>
    </row>
    <row r="138" spans="1:7" ht="14.4" x14ac:dyDescent="0.3">
      <c r="A138" s="122">
        <v>39950</v>
      </c>
      <c r="B138" s="5" t="s">
        <v>339</v>
      </c>
      <c r="C138" s="5" t="s">
        <v>350</v>
      </c>
      <c r="D138" s="5" t="s">
        <v>351</v>
      </c>
      <c r="E138" s="5">
        <v>6</v>
      </c>
      <c r="F138" s="123">
        <v>429</v>
      </c>
      <c r="G138" s="123">
        <f t="shared" si="2"/>
        <v>2574</v>
      </c>
    </row>
    <row r="139" spans="1:7" ht="14.4" x14ac:dyDescent="0.3">
      <c r="A139" s="122">
        <v>39951</v>
      </c>
      <c r="B139" s="5" t="s">
        <v>345</v>
      </c>
      <c r="C139" s="5" t="s">
        <v>343</v>
      </c>
      <c r="D139" s="5" t="s">
        <v>344</v>
      </c>
      <c r="E139" s="5">
        <v>8</v>
      </c>
      <c r="F139" s="123">
        <v>599</v>
      </c>
      <c r="G139" s="123">
        <f t="shared" si="2"/>
        <v>4792</v>
      </c>
    </row>
    <row r="140" spans="1:7" ht="14.4" x14ac:dyDescent="0.3">
      <c r="A140" s="122">
        <v>39952</v>
      </c>
      <c r="B140" s="5" t="s">
        <v>346</v>
      </c>
      <c r="C140" s="5" t="s">
        <v>340</v>
      </c>
      <c r="D140" s="5" t="s">
        <v>341</v>
      </c>
      <c r="E140" s="5">
        <v>6</v>
      </c>
      <c r="F140" s="123">
        <v>450</v>
      </c>
      <c r="G140" s="123">
        <f t="shared" si="2"/>
        <v>2700</v>
      </c>
    </row>
    <row r="141" spans="1:7" ht="14.4" x14ac:dyDescent="0.3">
      <c r="A141" s="122">
        <v>39953</v>
      </c>
      <c r="B141" s="5" t="s">
        <v>347</v>
      </c>
      <c r="C141" s="5" t="s">
        <v>340</v>
      </c>
      <c r="D141" s="5" t="s">
        <v>341</v>
      </c>
      <c r="E141" s="5">
        <v>6</v>
      </c>
      <c r="F141" s="123">
        <v>299</v>
      </c>
      <c r="G141" s="123">
        <f t="shared" si="2"/>
        <v>1794</v>
      </c>
    </row>
    <row r="142" spans="1:7" ht="14.4" x14ac:dyDescent="0.3">
      <c r="A142" s="122">
        <v>39954</v>
      </c>
      <c r="B142" s="5" t="s">
        <v>348</v>
      </c>
      <c r="C142" s="5" t="s">
        <v>343</v>
      </c>
      <c r="D142" s="5" t="s">
        <v>344</v>
      </c>
      <c r="E142" s="5">
        <v>2</v>
      </c>
      <c r="F142" s="123">
        <v>229</v>
      </c>
      <c r="G142" s="123">
        <f t="shared" si="2"/>
        <v>458</v>
      </c>
    </row>
    <row r="143" spans="1:7" ht="14.4" x14ac:dyDescent="0.3">
      <c r="A143" s="122">
        <v>39955</v>
      </c>
      <c r="B143" s="5" t="s">
        <v>352</v>
      </c>
      <c r="C143" s="5" t="s">
        <v>350</v>
      </c>
      <c r="D143" s="5" t="s">
        <v>351</v>
      </c>
      <c r="E143" s="5">
        <v>2</v>
      </c>
      <c r="F143" s="123">
        <v>429</v>
      </c>
      <c r="G143" s="123">
        <f t="shared" si="2"/>
        <v>858</v>
      </c>
    </row>
    <row r="144" spans="1:7" ht="14.4" x14ac:dyDescent="0.3">
      <c r="A144" s="122">
        <v>39956</v>
      </c>
      <c r="B144" s="5" t="s">
        <v>353</v>
      </c>
      <c r="C144" s="5" t="s">
        <v>350</v>
      </c>
      <c r="D144" s="5" t="s">
        <v>356</v>
      </c>
      <c r="E144" s="5">
        <v>3</v>
      </c>
      <c r="F144" s="123">
        <v>150</v>
      </c>
      <c r="G144" s="123">
        <f t="shared" si="2"/>
        <v>450</v>
      </c>
    </row>
    <row r="145" spans="1:7" ht="14.4" x14ac:dyDescent="0.3">
      <c r="A145" s="122">
        <v>39957</v>
      </c>
      <c r="B145" s="5" t="s">
        <v>349</v>
      </c>
      <c r="C145" s="5" t="s">
        <v>354</v>
      </c>
      <c r="D145" s="5" t="s">
        <v>355</v>
      </c>
      <c r="E145" s="5">
        <v>2</v>
      </c>
      <c r="F145" s="123">
        <v>225</v>
      </c>
      <c r="G145" s="123">
        <f t="shared" si="2"/>
        <v>450</v>
      </c>
    </row>
    <row r="146" spans="1:7" ht="14.4" x14ac:dyDescent="0.3">
      <c r="A146" s="122">
        <v>39958</v>
      </c>
      <c r="B146" s="5" t="s">
        <v>339</v>
      </c>
      <c r="C146" s="5" t="s">
        <v>354</v>
      </c>
      <c r="D146" s="5" t="s">
        <v>355</v>
      </c>
      <c r="E146" s="5">
        <v>6</v>
      </c>
      <c r="F146" s="123">
        <v>225</v>
      </c>
      <c r="G146" s="123">
        <f t="shared" si="2"/>
        <v>1350</v>
      </c>
    </row>
    <row r="147" spans="1:7" ht="14.4" x14ac:dyDescent="0.3">
      <c r="A147" s="122">
        <v>39959</v>
      </c>
      <c r="B147" s="5" t="s">
        <v>342</v>
      </c>
      <c r="C147" s="5" t="s">
        <v>354</v>
      </c>
      <c r="D147" s="5" t="s">
        <v>355</v>
      </c>
      <c r="E147" s="5">
        <v>6</v>
      </c>
      <c r="F147" s="123">
        <v>225</v>
      </c>
      <c r="G147" s="123">
        <f t="shared" si="2"/>
        <v>1350</v>
      </c>
    </row>
    <row r="148" spans="1:7" ht="14.4" x14ac:dyDescent="0.3">
      <c r="A148" s="122">
        <v>39960</v>
      </c>
      <c r="B148" s="5" t="s">
        <v>345</v>
      </c>
      <c r="C148" s="5" t="s">
        <v>350</v>
      </c>
      <c r="D148" s="5" t="s">
        <v>351</v>
      </c>
      <c r="E148" s="5">
        <v>2</v>
      </c>
      <c r="F148" s="123">
        <v>429</v>
      </c>
      <c r="G148" s="123">
        <f t="shared" si="2"/>
        <v>858</v>
      </c>
    </row>
    <row r="149" spans="1:7" ht="14.4" x14ac:dyDescent="0.3">
      <c r="A149" s="122">
        <v>39961</v>
      </c>
      <c r="B149" s="5" t="s">
        <v>346</v>
      </c>
      <c r="C149" s="5" t="s">
        <v>350</v>
      </c>
      <c r="D149" s="5" t="s">
        <v>351</v>
      </c>
      <c r="E149" s="5">
        <v>6</v>
      </c>
      <c r="F149" s="123">
        <v>429</v>
      </c>
      <c r="G149" s="123">
        <f t="shared" si="2"/>
        <v>2574</v>
      </c>
    </row>
    <row r="150" spans="1:7" ht="14.4" x14ac:dyDescent="0.3">
      <c r="A150" s="122">
        <v>39962</v>
      </c>
      <c r="B150" s="5" t="s">
        <v>347</v>
      </c>
      <c r="C150" s="5" t="s">
        <v>350</v>
      </c>
      <c r="D150" s="5" t="s">
        <v>351</v>
      </c>
      <c r="E150" s="5">
        <v>4</v>
      </c>
      <c r="F150" s="123">
        <v>99</v>
      </c>
      <c r="G150" s="123">
        <f t="shared" si="2"/>
        <v>396</v>
      </c>
    </row>
    <row r="151" spans="1:7" ht="14.4" x14ac:dyDescent="0.3">
      <c r="A151" s="122">
        <v>39963</v>
      </c>
      <c r="B151" s="5" t="s">
        <v>348</v>
      </c>
      <c r="C151" s="5" t="s">
        <v>340</v>
      </c>
      <c r="D151" s="5" t="s">
        <v>341</v>
      </c>
      <c r="E151" s="5">
        <v>6</v>
      </c>
      <c r="F151" s="123">
        <v>325</v>
      </c>
      <c r="G151" s="123">
        <f t="shared" si="2"/>
        <v>1950</v>
      </c>
    </row>
    <row r="152" spans="1:7" ht="14.4" x14ac:dyDescent="0.3">
      <c r="A152" s="122">
        <v>39964</v>
      </c>
      <c r="B152" s="5" t="s">
        <v>349</v>
      </c>
      <c r="C152" s="5" t="s">
        <v>340</v>
      </c>
      <c r="D152" s="5" t="s">
        <v>341</v>
      </c>
      <c r="E152" s="5">
        <v>3</v>
      </c>
      <c r="F152" s="123">
        <v>325</v>
      </c>
      <c r="G152" s="123">
        <f t="shared" si="2"/>
        <v>975</v>
      </c>
    </row>
    <row r="153" spans="1:7" ht="14.4" x14ac:dyDescent="0.3">
      <c r="A153" s="122">
        <v>39965</v>
      </c>
      <c r="B153" s="5" t="s">
        <v>352</v>
      </c>
      <c r="C153" s="5" t="s">
        <v>354</v>
      </c>
      <c r="D153" s="5" t="s">
        <v>355</v>
      </c>
      <c r="E153" s="5">
        <v>6</v>
      </c>
      <c r="F153" s="123">
        <v>225</v>
      </c>
      <c r="G153" s="123">
        <f t="shared" si="2"/>
        <v>1350</v>
      </c>
    </row>
    <row r="154" spans="1:7" ht="14.4" x14ac:dyDescent="0.3">
      <c r="A154" s="122">
        <v>39966</v>
      </c>
      <c r="B154" s="5" t="s">
        <v>353</v>
      </c>
      <c r="C154" s="5" t="s">
        <v>343</v>
      </c>
      <c r="D154" s="5" t="s">
        <v>344</v>
      </c>
      <c r="E154" s="5">
        <v>1</v>
      </c>
      <c r="F154" s="123">
        <v>300</v>
      </c>
      <c r="G154" s="123">
        <f t="shared" si="2"/>
        <v>300</v>
      </c>
    </row>
    <row r="155" spans="1:7" ht="14.4" x14ac:dyDescent="0.3">
      <c r="A155" s="122">
        <v>39967</v>
      </c>
      <c r="B155" s="5" t="s">
        <v>342</v>
      </c>
      <c r="C155" s="5" t="s">
        <v>340</v>
      </c>
      <c r="D155" s="5" t="s">
        <v>341</v>
      </c>
      <c r="E155" s="5">
        <v>8</v>
      </c>
      <c r="F155" s="123">
        <v>299</v>
      </c>
      <c r="G155" s="123">
        <f t="shared" si="2"/>
        <v>2392</v>
      </c>
    </row>
    <row r="156" spans="1:7" ht="14.4" x14ac:dyDescent="0.3">
      <c r="A156" s="122">
        <v>39968</v>
      </c>
      <c r="B156" s="5" t="s">
        <v>339</v>
      </c>
      <c r="C156" s="5" t="s">
        <v>354</v>
      </c>
      <c r="D156" s="5" t="s">
        <v>355</v>
      </c>
      <c r="E156" s="5">
        <v>9</v>
      </c>
      <c r="F156" s="123">
        <v>225</v>
      </c>
      <c r="G156" s="123">
        <f t="shared" si="2"/>
        <v>2025</v>
      </c>
    </row>
    <row r="157" spans="1:7" ht="14.4" x14ac:dyDescent="0.3">
      <c r="A157" s="122">
        <v>39969</v>
      </c>
      <c r="B157" s="5" t="s">
        <v>345</v>
      </c>
      <c r="C157" s="5" t="s">
        <v>343</v>
      </c>
      <c r="D157" s="5" t="s">
        <v>344</v>
      </c>
      <c r="E157" s="5">
        <v>6</v>
      </c>
      <c r="F157" s="123">
        <v>300</v>
      </c>
      <c r="G157" s="123">
        <f t="shared" si="2"/>
        <v>1800</v>
      </c>
    </row>
    <row r="158" spans="1:7" ht="14.4" x14ac:dyDescent="0.3">
      <c r="A158" s="122">
        <v>39970</v>
      </c>
      <c r="B158" s="5" t="s">
        <v>346</v>
      </c>
      <c r="C158" s="5" t="s">
        <v>340</v>
      </c>
      <c r="D158" s="5" t="s">
        <v>341</v>
      </c>
      <c r="E158" s="5">
        <v>10</v>
      </c>
      <c r="F158" s="123">
        <v>299</v>
      </c>
      <c r="G158" s="123">
        <f t="shared" si="2"/>
        <v>2990</v>
      </c>
    </row>
    <row r="159" spans="1:7" ht="14.4" x14ac:dyDescent="0.3">
      <c r="A159" s="122">
        <v>39971</v>
      </c>
      <c r="B159" s="5" t="s">
        <v>347</v>
      </c>
      <c r="C159" s="5" t="s">
        <v>343</v>
      </c>
      <c r="D159" s="5" t="s">
        <v>344</v>
      </c>
      <c r="E159" s="5">
        <v>9</v>
      </c>
      <c r="F159" s="123">
        <v>400</v>
      </c>
      <c r="G159" s="123">
        <f t="shared" si="2"/>
        <v>3600</v>
      </c>
    </row>
    <row r="160" spans="1:7" ht="14.4" x14ac:dyDescent="0.3">
      <c r="A160" s="122">
        <v>39972</v>
      </c>
      <c r="B160" s="5" t="s">
        <v>348</v>
      </c>
      <c r="C160" s="5" t="s">
        <v>343</v>
      </c>
      <c r="D160" s="5" t="s">
        <v>344</v>
      </c>
      <c r="E160" s="5">
        <v>4</v>
      </c>
      <c r="F160" s="123">
        <v>400</v>
      </c>
      <c r="G160" s="123">
        <f t="shared" si="2"/>
        <v>1600</v>
      </c>
    </row>
    <row r="161" spans="1:7" ht="14.4" x14ac:dyDescent="0.3">
      <c r="A161" s="122">
        <v>39973</v>
      </c>
      <c r="B161" s="5" t="s">
        <v>352</v>
      </c>
      <c r="C161" s="5" t="s">
        <v>340</v>
      </c>
      <c r="D161" s="5" t="s">
        <v>341</v>
      </c>
      <c r="E161" s="5">
        <v>1</v>
      </c>
      <c r="F161" s="123">
        <v>400</v>
      </c>
      <c r="G161" s="123">
        <f t="shared" si="2"/>
        <v>400</v>
      </c>
    </row>
    <row r="162" spans="1:7" ht="14.4" x14ac:dyDescent="0.3">
      <c r="A162" s="122">
        <v>39974</v>
      </c>
      <c r="B162" s="5" t="s">
        <v>353</v>
      </c>
      <c r="C162" s="5" t="s">
        <v>350</v>
      </c>
      <c r="D162" s="5" t="s">
        <v>351</v>
      </c>
      <c r="E162" s="5">
        <v>3</v>
      </c>
      <c r="F162" s="123">
        <v>99</v>
      </c>
      <c r="G162" s="123">
        <f t="shared" si="2"/>
        <v>297</v>
      </c>
    </row>
    <row r="163" spans="1:7" ht="14.4" x14ac:dyDescent="0.3">
      <c r="A163" s="122">
        <v>39975</v>
      </c>
      <c r="B163" s="5" t="s">
        <v>349</v>
      </c>
      <c r="C163" s="5" t="s">
        <v>340</v>
      </c>
      <c r="D163" s="5" t="s">
        <v>341</v>
      </c>
      <c r="E163" s="5">
        <v>4</v>
      </c>
      <c r="F163" s="123">
        <v>400</v>
      </c>
      <c r="G163" s="123">
        <f t="shared" si="2"/>
        <v>1600</v>
      </c>
    </row>
    <row r="164" spans="1:7" ht="14.4" x14ac:dyDescent="0.3">
      <c r="A164" s="122">
        <v>39976</v>
      </c>
      <c r="B164" s="5" t="s">
        <v>339</v>
      </c>
      <c r="C164" s="5" t="s">
        <v>340</v>
      </c>
      <c r="D164" s="5" t="s">
        <v>341</v>
      </c>
      <c r="E164" s="5">
        <v>3</v>
      </c>
      <c r="F164" s="123">
        <v>299</v>
      </c>
      <c r="G164" s="123">
        <f t="shared" si="2"/>
        <v>897</v>
      </c>
    </row>
    <row r="165" spans="1:7" ht="14.4" x14ac:dyDescent="0.3">
      <c r="A165" s="122">
        <v>39977</v>
      </c>
      <c r="B165" s="5" t="s">
        <v>342</v>
      </c>
      <c r="C165" s="5" t="s">
        <v>343</v>
      </c>
      <c r="D165" s="5" t="s">
        <v>344</v>
      </c>
      <c r="E165" s="5">
        <v>6</v>
      </c>
      <c r="F165" s="123">
        <v>600</v>
      </c>
      <c r="G165" s="123">
        <f t="shared" si="2"/>
        <v>3600</v>
      </c>
    </row>
    <row r="166" spans="1:7" ht="14.4" x14ac:dyDescent="0.3">
      <c r="A166" s="122">
        <v>39978</v>
      </c>
      <c r="B166" s="5" t="s">
        <v>345</v>
      </c>
      <c r="C166" s="5" t="s">
        <v>343</v>
      </c>
      <c r="D166" s="5" t="s">
        <v>356</v>
      </c>
      <c r="E166" s="5">
        <v>3</v>
      </c>
      <c r="F166" s="123">
        <v>150</v>
      </c>
      <c r="G166" s="123">
        <f t="shared" si="2"/>
        <v>450</v>
      </c>
    </row>
    <row r="167" spans="1:7" ht="14.4" x14ac:dyDescent="0.3">
      <c r="A167" s="122">
        <v>39979</v>
      </c>
      <c r="B167" s="5" t="s">
        <v>346</v>
      </c>
      <c r="C167" s="5" t="s">
        <v>343</v>
      </c>
      <c r="D167" s="5" t="s">
        <v>344</v>
      </c>
      <c r="E167" s="5">
        <v>4</v>
      </c>
      <c r="F167" s="123">
        <v>229</v>
      </c>
      <c r="G167" s="123">
        <f t="shared" si="2"/>
        <v>916</v>
      </c>
    </row>
    <row r="168" spans="1:7" ht="14.4" x14ac:dyDescent="0.3">
      <c r="A168" s="122">
        <v>39980</v>
      </c>
      <c r="B168" s="5" t="s">
        <v>347</v>
      </c>
      <c r="C168" s="5" t="s">
        <v>343</v>
      </c>
      <c r="D168" s="5" t="s">
        <v>344</v>
      </c>
      <c r="E168" s="5">
        <v>5</v>
      </c>
      <c r="F168" s="123">
        <v>300</v>
      </c>
      <c r="G168" s="123">
        <f t="shared" si="2"/>
        <v>1500</v>
      </c>
    </row>
    <row r="169" spans="1:7" ht="14.4" x14ac:dyDescent="0.3">
      <c r="A169" s="122">
        <v>39981</v>
      </c>
      <c r="B169" s="5" t="s">
        <v>348</v>
      </c>
      <c r="C169" s="5" t="s">
        <v>340</v>
      </c>
      <c r="D169" s="5" t="s">
        <v>341</v>
      </c>
      <c r="E169" s="5">
        <v>9</v>
      </c>
      <c r="F169" s="123">
        <v>325</v>
      </c>
      <c r="G169" s="123">
        <f t="shared" si="2"/>
        <v>2925</v>
      </c>
    </row>
    <row r="170" spans="1:7" ht="14.4" x14ac:dyDescent="0.3">
      <c r="A170" s="122">
        <v>39982</v>
      </c>
      <c r="B170" s="5" t="s">
        <v>349</v>
      </c>
      <c r="C170" s="5" t="s">
        <v>343</v>
      </c>
      <c r="D170" s="5" t="s">
        <v>344</v>
      </c>
      <c r="E170" s="5">
        <v>5</v>
      </c>
      <c r="F170" s="123">
        <v>300</v>
      </c>
      <c r="G170" s="123">
        <f t="shared" si="2"/>
        <v>1500</v>
      </c>
    </row>
    <row r="171" spans="1:7" ht="14.4" x14ac:dyDescent="0.3">
      <c r="A171" s="122">
        <v>39983</v>
      </c>
      <c r="B171" s="5" t="s">
        <v>352</v>
      </c>
      <c r="C171" s="5" t="s">
        <v>343</v>
      </c>
      <c r="D171" s="5" t="s">
        <v>344</v>
      </c>
      <c r="E171" s="5">
        <v>2</v>
      </c>
      <c r="F171" s="123">
        <v>600</v>
      </c>
      <c r="G171" s="123">
        <f t="shared" si="2"/>
        <v>1200</v>
      </c>
    </row>
    <row r="172" spans="1:7" ht="14.4" x14ac:dyDescent="0.3">
      <c r="A172" s="122">
        <v>39984</v>
      </c>
      <c r="B172" s="5" t="s">
        <v>353</v>
      </c>
      <c r="C172" s="5" t="s">
        <v>340</v>
      </c>
      <c r="D172" s="5" t="s">
        <v>341</v>
      </c>
      <c r="E172" s="5">
        <v>10</v>
      </c>
      <c r="F172" s="123">
        <v>325</v>
      </c>
      <c r="G172" s="123">
        <f t="shared" si="2"/>
        <v>3250</v>
      </c>
    </row>
    <row r="173" spans="1:7" ht="14.4" x14ac:dyDescent="0.3">
      <c r="A173" s="122">
        <v>39985</v>
      </c>
      <c r="B173" s="5" t="s">
        <v>342</v>
      </c>
      <c r="C173" s="5" t="s">
        <v>343</v>
      </c>
      <c r="D173" s="5" t="s">
        <v>344</v>
      </c>
      <c r="E173" s="5">
        <v>4</v>
      </c>
      <c r="F173" s="123">
        <v>599</v>
      </c>
      <c r="G173" s="123">
        <f t="shared" si="2"/>
        <v>2396</v>
      </c>
    </row>
    <row r="174" spans="1:7" ht="14.4" x14ac:dyDescent="0.3">
      <c r="A174" s="122">
        <v>39986</v>
      </c>
      <c r="B174" s="5" t="s">
        <v>339</v>
      </c>
      <c r="C174" s="5" t="s">
        <v>354</v>
      </c>
      <c r="D174" s="5" t="s">
        <v>355</v>
      </c>
      <c r="E174" s="5">
        <v>2</v>
      </c>
      <c r="F174" s="123">
        <v>225</v>
      </c>
      <c r="G174" s="123">
        <f t="shared" si="2"/>
        <v>450</v>
      </c>
    </row>
    <row r="175" spans="1:7" ht="14.4" x14ac:dyDescent="0.3">
      <c r="A175" s="122">
        <v>39987</v>
      </c>
      <c r="B175" s="5" t="s">
        <v>345</v>
      </c>
      <c r="C175" s="5" t="s">
        <v>340</v>
      </c>
      <c r="D175" s="5" t="s">
        <v>341</v>
      </c>
      <c r="E175" s="5">
        <v>4</v>
      </c>
      <c r="F175" s="123">
        <v>325</v>
      </c>
      <c r="G175" s="123">
        <f t="shared" si="2"/>
        <v>1300</v>
      </c>
    </row>
    <row r="176" spans="1:7" ht="14.4" x14ac:dyDescent="0.3">
      <c r="A176" s="122">
        <v>39988</v>
      </c>
      <c r="B176" s="5" t="s">
        <v>346</v>
      </c>
      <c r="C176" s="5" t="s">
        <v>340</v>
      </c>
      <c r="D176" s="5" t="s">
        <v>341</v>
      </c>
      <c r="E176" s="5">
        <v>8</v>
      </c>
      <c r="F176" s="123">
        <v>450</v>
      </c>
      <c r="G176" s="123">
        <f t="shared" si="2"/>
        <v>3600</v>
      </c>
    </row>
    <row r="177" spans="1:7" ht="14.4" x14ac:dyDescent="0.3">
      <c r="A177" s="122">
        <v>39989</v>
      </c>
      <c r="B177" s="5" t="s">
        <v>347</v>
      </c>
      <c r="C177" s="5" t="s">
        <v>343</v>
      </c>
      <c r="D177" s="5" t="s">
        <v>344</v>
      </c>
      <c r="E177" s="5">
        <v>1</v>
      </c>
      <c r="F177" s="123">
        <v>599</v>
      </c>
      <c r="G177" s="123">
        <f t="shared" si="2"/>
        <v>599</v>
      </c>
    </row>
    <row r="178" spans="1:7" ht="14.4" x14ac:dyDescent="0.3">
      <c r="A178" s="122">
        <v>39990</v>
      </c>
      <c r="B178" s="5" t="s">
        <v>348</v>
      </c>
      <c r="C178" s="5" t="s">
        <v>340</v>
      </c>
      <c r="D178" s="5" t="s">
        <v>341</v>
      </c>
      <c r="E178" s="5">
        <v>10</v>
      </c>
      <c r="F178" s="123">
        <v>325</v>
      </c>
      <c r="G178" s="123">
        <f t="shared" si="2"/>
        <v>3250</v>
      </c>
    </row>
    <row r="179" spans="1:7" ht="14.4" x14ac:dyDescent="0.3">
      <c r="A179" s="122">
        <v>39991</v>
      </c>
      <c r="B179" s="5" t="s">
        <v>352</v>
      </c>
      <c r="C179" s="5" t="s">
        <v>340</v>
      </c>
      <c r="D179" s="5" t="s">
        <v>341</v>
      </c>
      <c r="E179" s="5">
        <v>4</v>
      </c>
      <c r="F179" s="123">
        <v>299</v>
      </c>
      <c r="G179" s="123">
        <f t="shared" si="2"/>
        <v>1196</v>
      </c>
    </row>
    <row r="180" spans="1:7" ht="14.4" x14ac:dyDescent="0.3">
      <c r="A180" s="122">
        <v>39992</v>
      </c>
      <c r="B180" s="5" t="s">
        <v>353</v>
      </c>
      <c r="C180" s="5" t="s">
        <v>340</v>
      </c>
      <c r="D180" s="5" t="s">
        <v>341</v>
      </c>
      <c r="E180" s="5">
        <v>9</v>
      </c>
      <c r="F180" s="123">
        <v>299</v>
      </c>
      <c r="G180" s="123">
        <f t="shared" si="2"/>
        <v>2691</v>
      </c>
    </row>
    <row r="181" spans="1:7" ht="14.4" x14ac:dyDescent="0.3">
      <c r="A181" s="122">
        <v>39993</v>
      </c>
      <c r="B181" s="5" t="s">
        <v>349</v>
      </c>
      <c r="C181" s="5" t="s">
        <v>340</v>
      </c>
      <c r="D181" s="5" t="s">
        <v>341</v>
      </c>
      <c r="E181" s="5">
        <v>7</v>
      </c>
      <c r="F181" s="123">
        <v>169</v>
      </c>
      <c r="G181" s="123">
        <f t="shared" si="2"/>
        <v>1183</v>
      </c>
    </row>
    <row r="182" spans="1:7" ht="14.4" x14ac:dyDescent="0.3">
      <c r="A182" s="122">
        <v>39994</v>
      </c>
      <c r="B182" s="5" t="s">
        <v>339</v>
      </c>
      <c r="C182" s="5" t="s">
        <v>340</v>
      </c>
      <c r="D182" s="5" t="s">
        <v>341</v>
      </c>
      <c r="E182" s="5">
        <v>3</v>
      </c>
      <c r="F182" s="123">
        <v>299</v>
      </c>
      <c r="G182" s="123">
        <f t="shared" si="2"/>
        <v>897</v>
      </c>
    </row>
    <row r="183" spans="1:7" ht="14.4" x14ac:dyDescent="0.3">
      <c r="A183" s="122">
        <v>39995</v>
      </c>
      <c r="B183" s="5" t="s">
        <v>342</v>
      </c>
      <c r="C183" s="5" t="s">
        <v>354</v>
      </c>
      <c r="D183" s="5" t="s">
        <v>355</v>
      </c>
      <c r="E183" s="5">
        <v>10</v>
      </c>
      <c r="F183" s="123">
        <v>225</v>
      </c>
      <c r="G183" s="123">
        <f t="shared" si="2"/>
        <v>2250</v>
      </c>
    </row>
    <row r="184" spans="1:7" ht="14.4" x14ac:dyDescent="0.3">
      <c r="A184" s="122">
        <v>39996</v>
      </c>
      <c r="B184" s="5" t="s">
        <v>345</v>
      </c>
      <c r="C184" s="5" t="s">
        <v>340</v>
      </c>
      <c r="D184" s="5" t="s">
        <v>341</v>
      </c>
      <c r="E184" s="5">
        <v>2</v>
      </c>
      <c r="F184" s="123">
        <v>325</v>
      </c>
      <c r="G184" s="123">
        <f t="shared" si="2"/>
        <v>650</v>
      </c>
    </row>
    <row r="185" spans="1:7" ht="14.4" x14ac:dyDescent="0.3">
      <c r="A185" s="122">
        <v>39997</v>
      </c>
      <c r="B185" s="5" t="s">
        <v>346</v>
      </c>
      <c r="C185" s="5" t="s">
        <v>340</v>
      </c>
      <c r="D185" s="5" t="s">
        <v>341</v>
      </c>
      <c r="E185" s="5">
        <v>4</v>
      </c>
      <c r="F185" s="123">
        <v>450</v>
      </c>
      <c r="G185" s="123">
        <f t="shared" si="2"/>
        <v>1800</v>
      </c>
    </row>
    <row r="186" spans="1:7" ht="14.4" x14ac:dyDescent="0.3">
      <c r="A186" s="122">
        <v>39998</v>
      </c>
      <c r="B186" s="5" t="s">
        <v>347</v>
      </c>
      <c r="C186" s="5" t="s">
        <v>343</v>
      </c>
      <c r="D186" s="5" t="s">
        <v>344</v>
      </c>
      <c r="E186" s="5">
        <v>2</v>
      </c>
      <c r="F186" s="123">
        <v>599</v>
      </c>
      <c r="G186" s="123">
        <f t="shared" si="2"/>
        <v>1198</v>
      </c>
    </row>
    <row r="187" spans="1:7" ht="14.4" x14ac:dyDescent="0.3">
      <c r="A187" s="122">
        <v>39999</v>
      </c>
      <c r="B187" s="5" t="s">
        <v>348</v>
      </c>
      <c r="C187" s="5" t="s">
        <v>350</v>
      </c>
      <c r="D187" s="5" t="s">
        <v>351</v>
      </c>
      <c r="E187" s="5">
        <v>1</v>
      </c>
      <c r="F187" s="123">
        <v>350</v>
      </c>
      <c r="G187" s="123">
        <f t="shared" si="2"/>
        <v>350</v>
      </c>
    </row>
    <row r="188" spans="1:7" ht="14.4" x14ac:dyDescent="0.3">
      <c r="A188" s="122">
        <v>40000</v>
      </c>
      <c r="B188" s="5" t="s">
        <v>349</v>
      </c>
      <c r="C188" s="5" t="s">
        <v>340</v>
      </c>
      <c r="D188" s="5" t="s">
        <v>341</v>
      </c>
      <c r="E188" s="5">
        <v>2</v>
      </c>
      <c r="F188" s="123">
        <v>450</v>
      </c>
      <c r="G188" s="123">
        <f t="shared" si="2"/>
        <v>900</v>
      </c>
    </row>
    <row r="189" spans="1:7" ht="14.4" x14ac:dyDescent="0.3">
      <c r="A189" s="122">
        <v>40001</v>
      </c>
      <c r="B189" s="5" t="s">
        <v>352</v>
      </c>
      <c r="C189" s="5" t="s">
        <v>340</v>
      </c>
      <c r="D189" s="5" t="s">
        <v>341</v>
      </c>
      <c r="E189" s="5">
        <v>3</v>
      </c>
      <c r="F189" s="123">
        <v>450</v>
      </c>
      <c r="G189" s="123">
        <f t="shared" si="2"/>
        <v>1350</v>
      </c>
    </row>
    <row r="190" spans="1:7" ht="14.4" x14ac:dyDescent="0.3">
      <c r="A190" s="122">
        <v>40002</v>
      </c>
      <c r="B190" s="5" t="s">
        <v>353</v>
      </c>
      <c r="C190" s="5" t="s">
        <v>354</v>
      </c>
      <c r="D190" s="5" t="s">
        <v>355</v>
      </c>
      <c r="E190" s="5">
        <v>4</v>
      </c>
      <c r="F190" s="123">
        <v>225</v>
      </c>
      <c r="G190" s="123">
        <f t="shared" si="2"/>
        <v>900</v>
      </c>
    </row>
    <row r="191" spans="1:7" ht="14.4" x14ac:dyDescent="0.3">
      <c r="A191" s="122">
        <v>40003</v>
      </c>
      <c r="B191" s="5" t="s">
        <v>342</v>
      </c>
      <c r="C191" s="5" t="s">
        <v>350</v>
      </c>
      <c r="D191" s="5" t="s">
        <v>351</v>
      </c>
      <c r="E191" s="5">
        <v>7</v>
      </c>
      <c r="F191" s="123">
        <v>99</v>
      </c>
      <c r="G191" s="123">
        <f t="shared" si="2"/>
        <v>693</v>
      </c>
    </row>
    <row r="192" spans="1:7" ht="14.4" x14ac:dyDescent="0.3">
      <c r="A192" s="122">
        <v>40004</v>
      </c>
      <c r="B192" s="5" t="s">
        <v>339</v>
      </c>
      <c r="C192" s="5" t="s">
        <v>340</v>
      </c>
      <c r="D192" s="5" t="s">
        <v>341</v>
      </c>
      <c r="E192" s="5">
        <v>3</v>
      </c>
      <c r="F192" s="123">
        <v>299</v>
      </c>
      <c r="G192" s="123">
        <f t="shared" si="2"/>
        <v>897</v>
      </c>
    </row>
    <row r="193" spans="1:7" ht="14.4" x14ac:dyDescent="0.3">
      <c r="A193" s="122">
        <v>40005</v>
      </c>
      <c r="B193" s="5" t="s">
        <v>345</v>
      </c>
      <c r="C193" s="5" t="s">
        <v>343</v>
      </c>
      <c r="D193" s="5" t="s">
        <v>344</v>
      </c>
      <c r="E193" s="5">
        <v>3</v>
      </c>
      <c r="F193" s="123">
        <v>300</v>
      </c>
      <c r="G193" s="123">
        <f t="shared" si="2"/>
        <v>900</v>
      </c>
    </row>
    <row r="194" spans="1:7" ht="14.4" x14ac:dyDescent="0.3">
      <c r="A194" s="122">
        <v>40006</v>
      </c>
      <c r="B194" s="5" t="s">
        <v>346</v>
      </c>
      <c r="C194" s="5" t="s">
        <v>354</v>
      </c>
      <c r="D194" s="5" t="s">
        <v>355</v>
      </c>
      <c r="E194" s="5">
        <v>7</v>
      </c>
      <c r="F194" s="123">
        <v>225</v>
      </c>
      <c r="G194" s="123">
        <f t="shared" si="2"/>
        <v>1575</v>
      </c>
    </row>
    <row r="195" spans="1:7" ht="14.4" x14ac:dyDescent="0.3">
      <c r="A195" s="122">
        <v>40007</v>
      </c>
      <c r="B195" s="5" t="s">
        <v>347</v>
      </c>
      <c r="C195" s="5" t="s">
        <v>354</v>
      </c>
      <c r="D195" s="5" t="s">
        <v>355</v>
      </c>
      <c r="E195" s="5">
        <v>9</v>
      </c>
      <c r="F195" s="123">
        <v>225</v>
      </c>
      <c r="G195" s="123">
        <f t="shared" ref="G195:G258" si="3">E195*F195</f>
        <v>2025</v>
      </c>
    </row>
    <row r="196" spans="1:7" ht="14.4" x14ac:dyDescent="0.3">
      <c r="A196" s="122">
        <v>40008</v>
      </c>
      <c r="B196" s="5" t="s">
        <v>348</v>
      </c>
      <c r="C196" s="5" t="s">
        <v>350</v>
      </c>
      <c r="D196" s="5" t="s">
        <v>351</v>
      </c>
      <c r="E196" s="5">
        <v>5</v>
      </c>
      <c r="F196" s="123">
        <v>429</v>
      </c>
      <c r="G196" s="123">
        <f t="shared" si="3"/>
        <v>2145</v>
      </c>
    </row>
    <row r="197" spans="1:7" ht="14.4" x14ac:dyDescent="0.3">
      <c r="A197" s="122">
        <v>40009</v>
      </c>
      <c r="B197" s="5" t="s">
        <v>352</v>
      </c>
      <c r="C197" s="5" t="s">
        <v>343</v>
      </c>
      <c r="D197" s="5" t="s">
        <v>344</v>
      </c>
      <c r="E197" s="5">
        <v>6</v>
      </c>
      <c r="F197" s="123">
        <v>229</v>
      </c>
      <c r="G197" s="123">
        <f t="shared" si="3"/>
        <v>1374</v>
      </c>
    </row>
    <row r="198" spans="1:7" ht="14.4" x14ac:dyDescent="0.3">
      <c r="A198" s="122">
        <v>40010</v>
      </c>
      <c r="B198" s="5" t="s">
        <v>353</v>
      </c>
      <c r="C198" s="5" t="s">
        <v>350</v>
      </c>
      <c r="D198" s="5" t="s">
        <v>351</v>
      </c>
      <c r="E198" s="5">
        <v>3</v>
      </c>
      <c r="F198" s="123">
        <v>429</v>
      </c>
      <c r="G198" s="123">
        <f t="shared" si="3"/>
        <v>1287</v>
      </c>
    </row>
    <row r="199" spans="1:7" ht="14.4" x14ac:dyDescent="0.3">
      <c r="A199" s="122">
        <v>40011</v>
      </c>
      <c r="B199" s="5" t="s">
        <v>349</v>
      </c>
      <c r="C199" s="5" t="s">
        <v>350</v>
      </c>
      <c r="D199" s="5" t="s">
        <v>351</v>
      </c>
      <c r="E199" s="5">
        <v>2</v>
      </c>
      <c r="F199" s="123">
        <v>429</v>
      </c>
      <c r="G199" s="123">
        <f t="shared" si="3"/>
        <v>858</v>
      </c>
    </row>
    <row r="200" spans="1:7" ht="14.4" x14ac:dyDescent="0.3">
      <c r="A200" s="122">
        <v>40012</v>
      </c>
      <c r="B200" s="5" t="s">
        <v>339</v>
      </c>
      <c r="C200" s="5" t="s">
        <v>350</v>
      </c>
      <c r="D200" s="5" t="s">
        <v>351</v>
      </c>
      <c r="E200" s="5">
        <v>10</v>
      </c>
      <c r="F200" s="123">
        <v>350</v>
      </c>
      <c r="G200" s="123">
        <f t="shared" si="3"/>
        <v>3500</v>
      </c>
    </row>
    <row r="201" spans="1:7" ht="14.4" x14ac:dyDescent="0.3">
      <c r="A201" s="122">
        <v>40013</v>
      </c>
      <c r="B201" s="5" t="s">
        <v>342</v>
      </c>
      <c r="C201" s="5" t="s">
        <v>354</v>
      </c>
      <c r="D201" s="5" t="s">
        <v>355</v>
      </c>
      <c r="E201" s="5">
        <v>4</v>
      </c>
      <c r="F201" s="123">
        <v>225</v>
      </c>
      <c r="G201" s="123">
        <f t="shared" si="3"/>
        <v>900</v>
      </c>
    </row>
    <row r="202" spans="1:7" ht="14.4" x14ac:dyDescent="0.3">
      <c r="A202" s="122">
        <v>40014</v>
      </c>
      <c r="B202" s="5" t="s">
        <v>345</v>
      </c>
      <c r="C202" s="5" t="s">
        <v>343</v>
      </c>
      <c r="D202" s="5" t="s">
        <v>344</v>
      </c>
      <c r="E202" s="5">
        <v>1</v>
      </c>
      <c r="F202" s="123">
        <v>300</v>
      </c>
      <c r="G202" s="123">
        <f t="shared" si="3"/>
        <v>300</v>
      </c>
    </row>
    <row r="203" spans="1:7" ht="14.4" x14ac:dyDescent="0.3">
      <c r="A203" s="122">
        <v>40015</v>
      </c>
      <c r="B203" s="5" t="s">
        <v>346</v>
      </c>
      <c r="C203" s="5" t="s">
        <v>340</v>
      </c>
      <c r="D203" s="5" t="s">
        <v>341</v>
      </c>
      <c r="E203" s="5">
        <v>6</v>
      </c>
      <c r="F203" s="123">
        <v>325</v>
      </c>
      <c r="G203" s="123">
        <f t="shared" si="3"/>
        <v>1950</v>
      </c>
    </row>
    <row r="204" spans="1:7" ht="14.4" x14ac:dyDescent="0.3">
      <c r="A204" s="122">
        <v>40016</v>
      </c>
      <c r="B204" s="5" t="s">
        <v>347</v>
      </c>
      <c r="C204" s="5" t="s">
        <v>340</v>
      </c>
      <c r="D204" s="5" t="s">
        <v>341</v>
      </c>
      <c r="E204" s="5">
        <v>8</v>
      </c>
      <c r="F204" s="123">
        <v>299</v>
      </c>
      <c r="G204" s="123">
        <f t="shared" si="3"/>
        <v>2392</v>
      </c>
    </row>
    <row r="205" spans="1:7" ht="14.4" x14ac:dyDescent="0.3">
      <c r="A205" s="122">
        <v>40017</v>
      </c>
      <c r="B205" s="5" t="s">
        <v>348</v>
      </c>
      <c r="C205" s="5" t="s">
        <v>340</v>
      </c>
      <c r="D205" s="5" t="s">
        <v>341</v>
      </c>
      <c r="E205" s="5">
        <v>7</v>
      </c>
      <c r="F205" s="123">
        <v>450</v>
      </c>
      <c r="G205" s="123">
        <f t="shared" si="3"/>
        <v>3150</v>
      </c>
    </row>
    <row r="206" spans="1:7" ht="14.4" x14ac:dyDescent="0.3">
      <c r="A206" s="122">
        <v>40018</v>
      </c>
      <c r="B206" s="5" t="s">
        <v>349</v>
      </c>
      <c r="C206" s="5" t="s">
        <v>343</v>
      </c>
      <c r="D206" s="5" t="s">
        <v>344</v>
      </c>
      <c r="E206" s="5">
        <v>3</v>
      </c>
      <c r="F206" s="123">
        <v>599</v>
      </c>
      <c r="G206" s="123">
        <f t="shared" si="3"/>
        <v>1797</v>
      </c>
    </row>
    <row r="207" spans="1:7" ht="14.4" x14ac:dyDescent="0.3">
      <c r="A207" s="122">
        <v>40019</v>
      </c>
      <c r="B207" s="5" t="s">
        <v>352</v>
      </c>
      <c r="C207" s="5" t="s">
        <v>340</v>
      </c>
      <c r="D207" s="5" t="s">
        <v>341</v>
      </c>
      <c r="E207" s="5">
        <v>9</v>
      </c>
      <c r="F207" s="123">
        <v>450</v>
      </c>
      <c r="G207" s="123">
        <f t="shared" si="3"/>
        <v>4050</v>
      </c>
    </row>
    <row r="208" spans="1:7" ht="14.4" x14ac:dyDescent="0.3">
      <c r="A208" s="122">
        <v>40020</v>
      </c>
      <c r="B208" s="5" t="s">
        <v>353</v>
      </c>
      <c r="C208" s="5" t="s">
        <v>354</v>
      </c>
      <c r="D208" s="5" t="s">
        <v>355</v>
      </c>
      <c r="E208" s="5">
        <v>2</v>
      </c>
      <c r="F208" s="123">
        <v>225</v>
      </c>
      <c r="G208" s="123">
        <f t="shared" si="3"/>
        <v>450</v>
      </c>
    </row>
    <row r="209" spans="1:7" ht="14.4" x14ac:dyDescent="0.3">
      <c r="A209" s="122">
        <v>40021</v>
      </c>
      <c r="B209" s="5" t="s">
        <v>342</v>
      </c>
      <c r="C209" s="5" t="s">
        <v>340</v>
      </c>
      <c r="D209" s="5" t="s">
        <v>341</v>
      </c>
      <c r="E209" s="5">
        <v>6</v>
      </c>
      <c r="F209" s="123">
        <v>299</v>
      </c>
      <c r="G209" s="123">
        <f t="shared" si="3"/>
        <v>1794</v>
      </c>
    </row>
    <row r="210" spans="1:7" ht="14.4" x14ac:dyDescent="0.3">
      <c r="A210" s="122">
        <v>40022</v>
      </c>
      <c r="B210" s="5" t="s">
        <v>339</v>
      </c>
      <c r="C210" s="5" t="s">
        <v>350</v>
      </c>
      <c r="D210" s="5" t="s">
        <v>351</v>
      </c>
      <c r="E210" s="5">
        <v>9</v>
      </c>
      <c r="F210" s="123">
        <v>99</v>
      </c>
      <c r="G210" s="123">
        <f t="shared" si="3"/>
        <v>891</v>
      </c>
    </row>
    <row r="211" spans="1:7" ht="14.4" x14ac:dyDescent="0.3">
      <c r="A211" s="122">
        <v>40023</v>
      </c>
      <c r="B211" s="5" t="s">
        <v>345</v>
      </c>
      <c r="C211" s="5" t="s">
        <v>350</v>
      </c>
      <c r="D211" s="5" t="s">
        <v>351</v>
      </c>
      <c r="E211" s="5">
        <v>10</v>
      </c>
      <c r="F211" s="123">
        <v>99</v>
      </c>
      <c r="G211" s="123">
        <f t="shared" si="3"/>
        <v>990</v>
      </c>
    </row>
    <row r="212" spans="1:7" ht="14.4" x14ac:dyDescent="0.3">
      <c r="A212" s="122">
        <v>40024</v>
      </c>
      <c r="B212" s="5" t="s">
        <v>346</v>
      </c>
      <c r="C212" s="5" t="s">
        <v>343</v>
      </c>
      <c r="D212" s="5" t="s">
        <v>344</v>
      </c>
      <c r="E212" s="5">
        <v>2</v>
      </c>
      <c r="F212" s="123">
        <v>300</v>
      </c>
      <c r="G212" s="123">
        <f t="shared" si="3"/>
        <v>600</v>
      </c>
    </row>
    <row r="213" spans="1:7" ht="14.4" x14ac:dyDescent="0.3">
      <c r="A213" s="122">
        <v>40025</v>
      </c>
      <c r="B213" s="5" t="s">
        <v>347</v>
      </c>
      <c r="C213" s="5" t="s">
        <v>343</v>
      </c>
      <c r="D213" s="5" t="s">
        <v>344</v>
      </c>
      <c r="E213" s="5">
        <v>6</v>
      </c>
      <c r="F213" s="123">
        <v>599</v>
      </c>
      <c r="G213" s="123">
        <f t="shared" si="3"/>
        <v>3594</v>
      </c>
    </row>
    <row r="214" spans="1:7" ht="14.4" x14ac:dyDescent="0.3">
      <c r="A214" s="122">
        <v>40026</v>
      </c>
      <c r="B214" s="5" t="s">
        <v>348</v>
      </c>
      <c r="C214" s="5" t="s">
        <v>340</v>
      </c>
      <c r="D214" s="5" t="s">
        <v>341</v>
      </c>
      <c r="E214" s="5">
        <v>5</v>
      </c>
      <c r="F214" s="123">
        <v>299</v>
      </c>
      <c r="G214" s="123">
        <f t="shared" si="3"/>
        <v>1495</v>
      </c>
    </row>
    <row r="215" spans="1:7" ht="14.4" x14ac:dyDescent="0.3">
      <c r="A215" s="122">
        <v>40027</v>
      </c>
      <c r="B215" s="5" t="s">
        <v>352</v>
      </c>
      <c r="C215" s="5" t="s">
        <v>340</v>
      </c>
      <c r="D215" s="5" t="s">
        <v>341</v>
      </c>
      <c r="E215" s="5">
        <v>7</v>
      </c>
      <c r="F215" s="123">
        <v>299</v>
      </c>
      <c r="G215" s="123">
        <f t="shared" si="3"/>
        <v>2093</v>
      </c>
    </row>
    <row r="216" spans="1:7" ht="14.4" x14ac:dyDescent="0.3">
      <c r="A216" s="122">
        <v>40028</v>
      </c>
      <c r="B216" s="5" t="s">
        <v>353</v>
      </c>
      <c r="C216" s="5" t="s">
        <v>354</v>
      </c>
      <c r="D216" s="5" t="s">
        <v>355</v>
      </c>
      <c r="E216" s="5">
        <v>4</v>
      </c>
      <c r="F216" s="123">
        <v>225</v>
      </c>
      <c r="G216" s="123">
        <f t="shared" si="3"/>
        <v>900</v>
      </c>
    </row>
    <row r="217" spans="1:7" ht="14.4" x14ac:dyDescent="0.3">
      <c r="A217" s="122">
        <v>40029</v>
      </c>
      <c r="B217" s="5" t="s">
        <v>349</v>
      </c>
      <c r="C217" s="5" t="s">
        <v>354</v>
      </c>
      <c r="D217" s="5" t="s">
        <v>355</v>
      </c>
      <c r="E217" s="5">
        <v>2</v>
      </c>
      <c r="F217" s="123">
        <v>225</v>
      </c>
      <c r="G217" s="123">
        <f t="shared" si="3"/>
        <v>450</v>
      </c>
    </row>
    <row r="218" spans="1:7" ht="14.4" x14ac:dyDescent="0.3">
      <c r="A218" s="122">
        <v>40030</v>
      </c>
      <c r="B218" s="5" t="s">
        <v>339</v>
      </c>
      <c r="C218" s="5" t="s">
        <v>340</v>
      </c>
      <c r="D218" s="5" t="s">
        <v>341</v>
      </c>
      <c r="E218" s="5">
        <v>9</v>
      </c>
      <c r="F218" s="123">
        <v>400</v>
      </c>
      <c r="G218" s="123">
        <f t="shared" si="3"/>
        <v>3600</v>
      </c>
    </row>
    <row r="219" spans="1:7" ht="14.4" x14ac:dyDescent="0.3">
      <c r="A219" s="122">
        <v>40031</v>
      </c>
      <c r="B219" s="5" t="s">
        <v>342</v>
      </c>
      <c r="C219" s="5" t="s">
        <v>343</v>
      </c>
      <c r="D219" s="5" t="s">
        <v>344</v>
      </c>
      <c r="E219" s="5">
        <v>9</v>
      </c>
      <c r="F219" s="123">
        <v>400</v>
      </c>
      <c r="G219" s="123">
        <f t="shared" si="3"/>
        <v>3600</v>
      </c>
    </row>
    <row r="220" spans="1:7" ht="14.4" x14ac:dyDescent="0.3">
      <c r="A220" s="122">
        <v>40032</v>
      </c>
      <c r="B220" s="5" t="s">
        <v>345</v>
      </c>
      <c r="C220" s="5" t="s">
        <v>343</v>
      </c>
      <c r="D220" s="5" t="s">
        <v>344</v>
      </c>
      <c r="E220" s="5">
        <v>7</v>
      </c>
      <c r="F220" s="123">
        <v>600</v>
      </c>
      <c r="G220" s="123">
        <f t="shared" si="3"/>
        <v>4200</v>
      </c>
    </row>
    <row r="221" spans="1:7" ht="14.4" x14ac:dyDescent="0.3">
      <c r="A221" s="122">
        <v>40033</v>
      </c>
      <c r="B221" s="5" t="s">
        <v>346</v>
      </c>
      <c r="C221" s="5" t="s">
        <v>350</v>
      </c>
      <c r="D221" s="5" t="s">
        <v>356</v>
      </c>
      <c r="E221" s="5">
        <v>1</v>
      </c>
      <c r="F221" s="123">
        <v>795</v>
      </c>
      <c r="G221" s="123">
        <f t="shared" si="3"/>
        <v>795</v>
      </c>
    </row>
    <row r="222" spans="1:7" ht="14.4" x14ac:dyDescent="0.3">
      <c r="A222" s="122">
        <v>40034</v>
      </c>
      <c r="B222" s="5" t="s">
        <v>347</v>
      </c>
      <c r="C222" s="5" t="s">
        <v>343</v>
      </c>
      <c r="D222" s="5" t="s">
        <v>344</v>
      </c>
      <c r="E222" s="5">
        <v>1</v>
      </c>
      <c r="F222" s="123">
        <v>229</v>
      </c>
      <c r="G222" s="123">
        <f t="shared" si="3"/>
        <v>229</v>
      </c>
    </row>
    <row r="223" spans="1:7" ht="14.4" x14ac:dyDescent="0.3">
      <c r="A223" s="122">
        <v>40035</v>
      </c>
      <c r="B223" s="5" t="s">
        <v>348</v>
      </c>
      <c r="C223" s="5" t="s">
        <v>350</v>
      </c>
      <c r="D223" s="5" t="s">
        <v>351</v>
      </c>
      <c r="E223" s="5">
        <v>1</v>
      </c>
      <c r="F223" s="123">
        <v>99</v>
      </c>
      <c r="G223" s="123">
        <f t="shared" si="3"/>
        <v>99</v>
      </c>
    </row>
    <row r="224" spans="1:7" ht="14.4" x14ac:dyDescent="0.3">
      <c r="A224" s="122">
        <v>40036</v>
      </c>
      <c r="B224" s="5" t="s">
        <v>349</v>
      </c>
      <c r="C224" s="5" t="s">
        <v>343</v>
      </c>
      <c r="D224" s="5" t="s">
        <v>344</v>
      </c>
      <c r="E224" s="5">
        <v>5</v>
      </c>
      <c r="F224" s="123">
        <v>400</v>
      </c>
      <c r="G224" s="123">
        <f t="shared" si="3"/>
        <v>2000</v>
      </c>
    </row>
    <row r="225" spans="1:7" ht="14.4" x14ac:dyDescent="0.3">
      <c r="A225" s="122">
        <v>40037</v>
      </c>
      <c r="B225" s="5" t="s">
        <v>352</v>
      </c>
      <c r="C225" s="5" t="s">
        <v>340</v>
      </c>
      <c r="D225" s="5" t="s">
        <v>341</v>
      </c>
      <c r="E225" s="5">
        <v>4</v>
      </c>
      <c r="F225" s="123">
        <v>325</v>
      </c>
      <c r="G225" s="123">
        <f t="shared" si="3"/>
        <v>1300</v>
      </c>
    </row>
    <row r="226" spans="1:7" ht="14.4" x14ac:dyDescent="0.3">
      <c r="A226" s="122">
        <v>40038</v>
      </c>
      <c r="B226" s="5" t="s">
        <v>353</v>
      </c>
      <c r="C226" s="5" t="s">
        <v>343</v>
      </c>
      <c r="D226" s="5" t="s">
        <v>344</v>
      </c>
      <c r="E226" s="5">
        <v>9</v>
      </c>
      <c r="F226" s="123">
        <v>229</v>
      </c>
      <c r="G226" s="123">
        <f t="shared" si="3"/>
        <v>2061</v>
      </c>
    </row>
    <row r="227" spans="1:7" ht="14.4" x14ac:dyDescent="0.3">
      <c r="A227" s="122">
        <v>40039</v>
      </c>
      <c r="B227" s="5" t="s">
        <v>342</v>
      </c>
      <c r="C227" s="5" t="s">
        <v>350</v>
      </c>
      <c r="D227" s="5" t="s">
        <v>356</v>
      </c>
      <c r="E227" s="5">
        <v>9</v>
      </c>
      <c r="F227" s="123">
        <v>150</v>
      </c>
      <c r="G227" s="123">
        <f t="shared" si="3"/>
        <v>1350</v>
      </c>
    </row>
    <row r="228" spans="1:7" ht="14.4" x14ac:dyDescent="0.3">
      <c r="A228" s="122">
        <v>40040</v>
      </c>
      <c r="B228" s="5" t="s">
        <v>339</v>
      </c>
      <c r="C228" s="5" t="s">
        <v>343</v>
      </c>
      <c r="D228" s="5" t="s">
        <v>344</v>
      </c>
      <c r="E228" s="5">
        <v>7</v>
      </c>
      <c r="F228" s="123">
        <v>600</v>
      </c>
      <c r="G228" s="123">
        <f t="shared" si="3"/>
        <v>4200</v>
      </c>
    </row>
    <row r="229" spans="1:7" ht="14.4" x14ac:dyDescent="0.3">
      <c r="A229" s="122">
        <v>40041</v>
      </c>
      <c r="B229" s="5" t="s">
        <v>345</v>
      </c>
      <c r="C229" s="5" t="s">
        <v>350</v>
      </c>
      <c r="D229" s="5" t="s">
        <v>351</v>
      </c>
      <c r="E229" s="5">
        <v>1</v>
      </c>
      <c r="F229" s="123">
        <v>350</v>
      </c>
      <c r="G229" s="123">
        <f t="shared" si="3"/>
        <v>350</v>
      </c>
    </row>
    <row r="230" spans="1:7" ht="14.4" x14ac:dyDescent="0.3">
      <c r="A230" s="122">
        <v>40042</v>
      </c>
      <c r="B230" s="5" t="s">
        <v>346</v>
      </c>
      <c r="C230" s="5" t="s">
        <v>340</v>
      </c>
      <c r="D230" s="5" t="s">
        <v>341</v>
      </c>
      <c r="E230" s="5">
        <v>4</v>
      </c>
      <c r="F230" s="123">
        <v>400</v>
      </c>
      <c r="G230" s="123">
        <f t="shared" si="3"/>
        <v>1600</v>
      </c>
    </row>
    <row r="231" spans="1:7" ht="14.4" x14ac:dyDescent="0.3">
      <c r="A231" s="122">
        <v>40043</v>
      </c>
      <c r="B231" s="5" t="s">
        <v>347</v>
      </c>
      <c r="C231" s="5" t="s">
        <v>340</v>
      </c>
      <c r="D231" s="5" t="s">
        <v>341</v>
      </c>
      <c r="E231" s="5">
        <v>3</v>
      </c>
      <c r="F231" s="123">
        <v>299</v>
      </c>
      <c r="G231" s="123">
        <f t="shared" si="3"/>
        <v>897</v>
      </c>
    </row>
    <row r="232" spans="1:7" ht="14.4" x14ac:dyDescent="0.3">
      <c r="A232" s="122">
        <v>40044</v>
      </c>
      <c r="B232" s="5" t="s">
        <v>348</v>
      </c>
      <c r="C232" s="5" t="s">
        <v>350</v>
      </c>
      <c r="D232" s="5" t="s">
        <v>351</v>
      </c>
      <c r="E232" s="5">
        <v>3</v>
      </c>
      <c r="F232" s="123">
        <v>429</v>
      </c>
      <c r="G232" s="123">
        <f t="shared" si="3"/>
        <v>1287</v>
      </c>
    </row>
    <row r="233" spans="1:7" ht="14.4" x14ac:dyDescent="0.3">
      <c r="A233" s="122">
        <v>40045</v>
      </c>
      <c r="B233" s="5" t="s">
        <v>352</v>
      </c>
      <c r="C233" s="5" t="s">
        <v>340</v>
      </c>
      <c r="D233" s="5" t="s">
        <v>341</v>
      </c>
      <c r="E233" s="5">
        <v>2</v>
      </c>
      <c r="F233" s="123">
        <v>299</v>
      </c>
      <c r="G233" s="123">
        <f t="shared" si="3"/>
        <v>598</v>
      </c>
    </row>
    <row r="234" spans="1:7" ht="14.4" x14ac:dyDescent="0.3">
      <c r="A234" s="122">
        <v>40046</v>
      </c>
      <c r="B234" s="5" t="s">
        <v>353</v>
      </c>
      <c r="C234" s="5" t="s">
        <v>340</v>
      </c>
      <c r="D234" s="5" t="s">
        <v>341</v>
      </c>
      <c r="E234" s="5">
        <v>10</v>
      </c>
      <c r="F234" s="123">
        <v>450</v>
      </c>
      <c r="G234" s="123">
        <f t="shared" si="3"/>
        <v>4500</v>
      </c>
    </row>
    <row r="235" spans="1:7" ht="14.4" x14ac:dyDescent="0.3">
      <c r="A235" s="122">
        <v>40047</v>
      </c>
      <c r="B235" s="5" t="s">
        <v>349</v>
      </c>
      <c r="C235" s="5" t="s">
        <v>340</v>
      </c>
      <c r="D235" s="5" t="s">
        <v>341</v>
      </c>
      <c r="E235" s="5">
        <v>10</v>
      </c>
      <c r="F235" s="123">
        <v>400</v>
      </c>
      <c r="G235" s="123">
        <f t="shared" si="3"/>
        <v>4000</v>
      </c>
    </row>
    <row r="236" spans="1:7" ht="14.4" x14ac:dyDescent="0.3">
      <c r="A236" s="122">
        <v>40048</v>
      </c>
      <c r="B236" s="5" t="s">
        <v>339</v>
      </c>
      <c r="C236" s="5" t="s">
        <v>343</v>
      </c>
      <c r="D236" s="5" t="s">
        <v>344</v>
      </c>
      <c r="E236" s="5">
        <v>5</v>
      </c>
      <c r="F236" s="123">
        <v>400</v>
      </c>
      <c r="G236" s="123">
        <f t="shared" si="3"/>
        <v>2000</v>
      </c>
    </row>
    <row r="237" spans="1:7" ht="14.4" x14ac:dyDescent="0.3">
      <c r="A237" s="122">
        <v>40049</v>
      </c>
      <c r="B237" s="5" t="s">
        <v>342</v>
      </c>
      <c r="C237" s="5" t="s">
        <v>343</v>
      </c>
      <c r="D237" s="5" t="s">
        <v>344</v>
      </c>
      <c r="E237" s="5">
        <v>6</v>
      </c>
      <c r="F237" s="123">
        <v>229</v>
      </c>
      <c r="G237" s="123">
        <f t="shared" si="3"/>
        <v>1374</v>
      </c>
    </row>
    <row r="238" spans="1:7" ht="14.4" x14ac:dyDescent="0.3">
      <c r="A238" s="122">
        <v>40050</v>
      </c>
      <c r="B238" s="5" t="s">
        <v>345</v>
      </c>
      <c r="C238" s="5" t="s">
        <v>350</v>
      </c>
      <c r="D238" s="5" t="s">
        <v>351</v>
      </c>
      <c r="E238" s="5">
        <v>9</v>
      </c>
      <c r="F238" s="123">
        <v>350</v>
      </c>
      <c r="G238" s="123">
        <f t="shared" si="3"/>
        <v>3150</v>
      </c>
    </row>
    <row r="239" spans="1:7" ht="14.4" x14ac:dyDescent="0.3">
      <c r="A239" s="122">
        <v>40051</v>
      </c>
      <c r="B239" s="5" t="s">
        <v>346</v>
      </c>
      <c r="C239" s="5" t="s">
        <v>340</v>
      </c>
      <c r="D239" s="5" t="s">
        <v>341</v>
      </c>
      <c r="E239" s="5">
        <v>9</v>
      </c>
      <c r="F239" s="123">
        <v>299</v>
      </c>
      <c r="G239" s="123">
        <f t="shared" si="3"/>
        <v>2691</v>
      </c>
    </row>
    <row r="240" spans="1:7" ht="14.4" x14ac:dyDescent="0.3">
      <c r="A240" s="122">
        <v>40052</v>
      </c>
      <c r="B240" s="5" t="s">
        <v>347</v>
      </c>
      <c r="C240" s="5" t="s">
        <v>343</v>
      </c>
      <c r="D240" s="5" t="s">
        <v>344</v>
      </c>
      <c r="E240" s="5">
        <v>8</v>
      </c>
      <c r="F240" s="123">
        <v>599</v>
      </c>
      <c r="G240" s="123">
        <f t="shared" si="3"/>
        <v>4792</v>
      </c>
    </row>
    <row r="241" spans="1:7" ht="14.4" x14ac:dyDescent="0.3">
      <c r="A241" s="122">
        <v>40053</v>
      </c>
      <c r="B241" s="5" t="s">
        <v>348</v>
      </c>
      <c r="C241" s="5" t="s">
        <v>340</v>
      </c>
      <c r="D241" s="5" t="s">
        <v>341</v>
      </c>
      <c r="E241" s="5">
        <v>9</v>
      </c>
      <c r="F241" s="123">
        <v>169</v>
      </c>
      <c r="G241" s="123">
        <f t="shared" si="3"/>
        <v>1521</v>
      </c>
    </row>
    <row r="242" spans="1:7" ht="14.4" x14ac:dyDescent="0.3">
      <c r="A242" s="122">
        <v>40054</v>
      </c>
      <c r="B242" s="5" t="s">
        <v>349</v>
      </c>
      <c r="C242" s="5" t="s">
        <v>350</v>
      </c>
      <c r="D242" s="5" t="s">
        <v>351</v>
      </c>
      <c r="E242" s="5">
        <v>10</v>
      </c>
      <c r="F242" s="123">
        <v>350</v>
      </c>
      <c r="G242" s="123">
        <f t="shared" si="3"/>
        <v>3500</v>
      </c>
    </row>
    <row r="243" spans="1:7" ht="14.4" x14ac:dyDescent="0.3">
      <c r="A243" s="122">
        <v>40055</v>
      </c>
      <c r="B243" s="5" t="s">
        <v>352</v>
      </c>
      <c r="C243" s="5" t="s">
        <v>354</v>
      </c>
      <c r="D243" s="5" t="s">
        <v>355</v>
      </c>
      <c r="E243" s="5">
        <v>4</v>
      </c>
      <c r="F243" s="123">
        <v>225</v>
      </c>
      <c r="G243" s="123">
        <f t="shared" si="3"/>
        <v>900</v>
      </c>
    </row>
    <row r="244" spans="1:7" ht="14.4" x14ac:dyDescent="0.3">
      <c r="A244" s="122">
        <v>40056</v>
      </c>
      <c r="B244" s="5" t="s">
        <v>353</v>
      </c>
      <c r="C244" s="5" t="s">
        <v>340</v>
      </c>
      <c r="D244" s="5" t="s">
        <v>341</v>
      </c>
      <c r="E244" s="5">
        <v>6</v>
      </c>
      <c r="F244" s="123">
        <v>299</v>
      </c>
      <c r="G244" s="123">
        <f t="shared" si="3"/>
        <v>1794</v>
      </c>
    </row>
    <row r="245" spans="1:7" ht="14.4" x14ac:dyDescent="0.3">
      <c r="A245" s="122">
        <v>40057</v>
      </c>
      <c r="B245" s="5" t="s">
        <v>342</v>
      </c>
      <c r="C245" s="5" t="s">
        <v>343</v>
      </c>
      <c r="D245" s="5" t="s">
        <v>344</v>
      </c>
      <c r="E245" s="5">
        <v>9</v>
      </c>
      <c r="F245" s="123">
        <v>400</v>
      </c>
      <c r="G245" s="123">
        <f t="shared" si="3"/>
        <v>3600</v>
      </c>
    </row>
    <row r="246" spans="1:7" ht="14.4" x14ac:dyDescent="0.3">
      <c r="A246" s="122">
        <v>40058</v>
      </c>
      <c r="B246" s="5" t="s">
        <v>339</v>
      </c>
      <c r="C246" s="5" t="s">
        <v>350</v>
      </c>
      <c r="D246" s="5" t="s">
        <v>351</v>
      </c>
      <c r="E246" s="5">
        <v>7</v>
      </c>
      <c r="F246" s="123">
        <v>99</v>
      </c>
      <c r="G246" s="123">
        <f t="shared" si="3"/>
        <v>693</v>
      </c>
    </row>
    <row r="247" spans="1:7" ht="14.4" x14ac:dyDescent="0.3">
      <c r="A247" s="122">
        <v>40059</v>
      </c>
      <c r="B247" s="5" t="s">
        <v>345</v>
      </c>
      <c r="C247" s="5" t="s">
        <v>340</v>
      </c>
      <c r="D247" s="5" t="s">
        <v>341</v>
      </c>
      <c r="E247" s="5">
        <v>6</v>
      </c>
      <c r="F247" s="123">
        <v>299</v>
      </c>
      <c r="G247" s="123">
        <f t="shared" si="3"/>
        <v>1794</v>
      </c>
    </row>
    <row r="248" spans="1:7" ht="14.4" x14ac:dyDescent="0.3">
      <c r="A248" s="122">
        <v>40060</v>
      </c>
      <c r="B248" s="5" t="s">
        <v>346</v>
      </c>
      <c r="C248" s="5" t="s">
        <v>340</v>
      </c>
      <c r="D248" s="5" t="s">
        <v>341</v>
      </c>
      <c r="E248" s="5">
        <v>7</v>
      </c>
      <c r="F248" s="123">
        <v>169</v>
      </c>
      <c r="G248" s="123">
        <f t="shared" si="3"/>
        <v>1183</v>
      </c>
    </row>
    <row r="249" spans="1:7" ht="14.4" x14ac:dyDescent="0.3">
      <c r="A249" s="122">
        <v>40061</v>
      </c>
      <c r="B249" s="5" t="s">
        <v>347</v>
      </c>
      <c r="C249" s="5" t="s">
        <v>340</v>
      </c>
      <c r="D249" s="5" t="s">
        <v>341</v>
      </c>
      <c r="E249" s="5">
        <v>5</v>
      </c>
      <c r="F249" s="123">
        <v>169</v>
      </c>
      <c r="G249" s="123">
        <f t="shared" si="3"/>
        <v>845</v>
      </c>
    </row>
    <row r="250" spans="1:7" ht="14.4" x14ac:dyDescent="0.3">
      <c r="A250" s="122">
        <v>40062</v>
      </c>
      <c r="B250" s="5" t="s">
        <v>348</v>
      </c>
      <c r="C250" s="5" t="s">
        <v>340</v>
      </c>
      <c r="D250" s="5" t="s">
        <v>341</v>
      </c>
      <c r="E250" s="5">
        <v>3</v>
      </c>
      <c r="F250" s="123">
        <v>299</v>
      </c>
      <c r="G250" s="123">
        <f t="shared" si="3"/>
        <v>897</v>
      </c>
    </row>
    <row r="251" spans="1:7" ht="14.4" x14ac:dyDescent="0.3">
      <c r="A251" s="122">
        <v>40063</v>
      </c>
      <c r="B251" s="5" t="s">
        <v>352</v>
      </c>
      <c r="C251" s="5" t="s">
        <v>354</v>
      </c>
      <c r="D251" s="5" t="s">
        <v>355</v>
      </c>
      <c r="E251" s="5">
        <v>7</v>
      </c>
      <c r="F251" s="123">
        <v>225</v>
      </c>
      <c r="G251" s="123">
        <f t="shared" si="3"/>
        <v>1575</v>
      </c>
    </row>
    <row r="252" spans="1:7" ht="14.4" x14ac:dyDescent="0.3">
      <c r="A252" s="122">
        <v>40064</v>
      </c>
      <c r="B252" s="5" t="s">
        <v>353</v>
      </c>
      <c r="C252" s="5" t="s">
        <v>350</v>
      </c>
      <c r="D252" s="5" t="s">
        <v>351</v>
      </c>
      <c r="E252" s="5">
        <v>7</v>
      </c>
      <c r="F252" s="123">
        <v>350</v>
      </c>
      <c r="G252" s="123">
        <f t="shared" si="3"/>
        <v>2450</v>
      </c>
    </row>
    <row r="253" spans="1:7" ht="14.4" x14ac:dyDescent="0.3">
      <c r="A253" s="122">
        <v>40065</v>
      </c>
      <c r="B253" s="5" t="s">
        <v>349</v>
      </c>
      <c r="C253" s="5" t="s">
        <v>340</v>
      </c>
      <c r="D253" s="5" t="s">
        <v>341</v>
      </c>
      <c r="E253" s="5">
        <v>3</v>
      </c>
      <c r="F253" s="123">
        <v>325</v>
      </c>
      <c r="G253" s="123">
        <f t="shared" si="3"/>
        <v>975</v>
      </c>
    </row>
    <row r="254" spans="1:7" ht="14.4" x14ac:dyDescent="0.3">
      <c r="A254" s="122">
        <v>40066</v>
      </c>
      <c r="B254" s="5" t="s">
        <v>339</v>
      </c>
      <c r="C254" s="5" t="s">
        <v>343</v>
      </c>
      <c r="D254" s="5" t="s">
        <v>344</v>
      </c>
      <c r="E254" s="5">
        <v>2</v>
      </c>
      <c r="F254" s="123">
        <v>599</v>
      </c>
      <c r="G254" s="123">
        <f t="shared" si="3"/>
        <v>1198</v>
      </c>
    </row>
    <row r="255" spans="1:7" ht="14.4" x14ac:dyDescent="0.3">
      <c r="A255" s="122">
        <v>40067</v>
      </c>
      <c r="B255" s="5" t="s">
        <v>342</v>
      </c>
      <c r="C255" s="5" t="s">
        <v>340</v>
      </c>
      <c r="D255" s="5" t="s">
        <v>341</v>
      </c>
      <c r="E255" s="5">
        <v>6</v>
      </c>
      <c r="F255" s="123">
        <v>450</v>
      </c>
      <c r="G255" s="123">
        <f t="shared" si="3"/>
        <v>2700</v>
      </c>
    </row>
    <row r="256" spans="1:7" ht="14.4" x14ac:dyDescent="0.3">
      <c r="A256" s="122">
        <v>40068</v>
      </c>
      <c r="B256" s="5" t="s">
        <v>345</v>
      </c>
      <c r="C256" s="5" t="s">
        <v>340</v>
      </c>
      <c r="D256" s="5" t="s">
        <v>341</v>
      </c>
      <c r="E256" s="5">
        <v>7</v>
      </c>
      <c r="F256" s="123">
        <v>450</v>
      </c>
      <c r="G256" s="123">
        <f t="shared" si="3"/>
        <v>3150</v>
      </c>
    </row>
    <row r="257" spans="1:7" ht="14.4" x14ac:dyDescent="0.3">
      <c r="A257" s="122">
        <v>40069</v>
      </c>
      <c r="B257" s="5" t="s">
        <v>346</v>
      </c>
      <c r="C257" s="5" t="s">
        <v>343</v>
      </c>
      <c r="D257" s="5" t="s">
        <v>344</v>
      </c>
      <c r="E257" s="5">
        <v>5</v>
      </c>
      <c r="F257" s="123">
        <v>229</v>
      </c>
      <c r="G257" s="123">
        <f t="shared" si="3"/>
        <v>1145</v>
      </c>
    </row>
    <row r="258" spans="1:7" ht="14.4" x14ac:dyDescent="0.3">
      <c r="A258" s="122">
        <v>40070</v>
      </c>
      <c r="B258" s="5" t="s">
        <v>347</v>
      </c>
      <c r="C258" s="5" t="s">
        <v>343</v>
      </c>
      <c r="D258" s="5" t="s">
        <v>344</v>
      </c>
      <c r="E258" s="5">
        <v>7</v>
      </c>
      <c r="F258" s="123">
        <v>300</v>
      </c>
      <c r="G258" s="123">
        <f t="shared" si="3"/>
        <v>2100</v>
      </c>
    </row>
    <row r="259" spans="1:7" ht="14.4" x14ac:dyDescent="0.3">
      <c r="A259" s="122">
        <v>40071</v>
      </c>
      <c r="B259" s="5" t="s">
        <v>348</v>
      </c>
      <c r="C259" s="5" t="s">
        <v>343</v>
      </c>
      <c r="D259" s="5" t="s">
        <v>344</v>
      </c>
      <c r="E259" s="5">
        <v>2</v>
      </c>
      <c r="F259" s="123">
        <v>300</v>
      </c>
      <c r="G259" s="123">
        <f t="shared" ref="G259:G322" si="4">E259*F259</f>
        <v>600</v>
      </c>
    </row>
    <row r="260" spans="1:7" ht="14.4" x14ac:dyDescent="0.3">
      <c r="A260" s="122">
        <v>40072</v>
      </c>
      <c r="B260" s="5" t="s">
        <v>349</v>
      </c>
      <c r="C260" s="5" t="s">
        <v>350</v>
      </c>
      <c r="D260" s="5" t="s">
        <v>351</v>
      </c>
      <c r="E260" s="5">
        <v>5</v>
      </c>
      <c r="F260" s="123">
        <v>99</v>
      </c>
      <c r="G260" s="123">
        <f t="shared" si="4"/>
        <v>495</v>
      </c>
    </row>
    <row r="261" spans="1:7" ht="14.4" x14ac:dyDescent="0.3">
      <c r="A261" s="122">
        <v>40073</v>
      </c>
      <c r="B261" s="5" t="s">
        <v>352</v>
      </c>
      <c r="C261" s="5" t="s">
        <v>354</v>
      </c>
      <c r="D261" s="5" t="s">
        <v>355</v>
      </c>
      <c r="E261" s="5">
        <v>8</v>
      </c>
      <c r="F261" s="123">
        <v>225</v>
      </c>
      <c r="G261" s="123">
        <f t="shared" si="4"/>
        <v>1800</v>
      </c>
    </row>
    <row r="262" spans="1:7" ht="14.4" x14ac:dyDescent="0.3">
      <c r="A262" s="122">
        <v>40074</v>
      </c>
      <c r="B262" s="5" t="s">
        <v>353</v>
      </c>
      <c r="C262" s="5" t="s">
        <v>343</v>
      </c>
      <c r="D262" s="5" t="s">
        <v>344</v>
      </c>
      <c r="E262" s="5">
        <v>6</v>
      </c>
      <c r="F262" s="123">
        <v>600</v>
      </c>
      <c r="G262" s="123">
        <f t="shared" si="4"/>
        <v>3600</v>
      </c>
    </row>
    <row r="263" spans="1:7" ht="14.4" x14ac:dyDescent="0.3">
      <c r="A263" s="122">
        <v>40075</v>
      </c>
      <c r="B263" s="5" t="s">
        <v>342</v>
      </c>
      <c r="C263" s="5" t="s">
        <v>343</v>
      </c>
      <c r="D263" s="5" t="s">
        <v>344</v>
      </c>
      <c r="E263" s="5">
        <v>10</v>
      </c>
      <c r="F263" s="123">
        <v>300</v>
      </c>
      <c r="G263" s="123">
        <f t="shared" si="4"/>
        <v>3000</v>
      </c>
    </row>
    <row r="264" spans="1:7" ht="14.4" x14ac:dyDescent="0.3">
      <c r="A264" s="122">
        <v>40076</v>
      </c>
      <c r="B264" s="5" t="s">
        <v>339</v>
      </c>
      <c r="C264" s="5" t="s">
        <v>343</v>
      </c>
      <c r="D264" s="5" t="s">
        <v>344</v>
      </c>
      <c r="E264" s="5">
        <v>8</v>
      </c>
      <c r="F264" s="123">
        <v>600</v>
      </c>
      <c r="G264" s="123">
        <f t="shared" si="4"/>
        <v>4800</v>
      </c>
    </row>
    <row r="265" spans="1:7" ht="14.4" x14ac:dyDescent="0.3">
      <c r="A265" s="122">
        <v>40077</v>
      </c>
      <c r="B265" s="5" t="s">
        <v>345</v>
      </c>
      <c r="C265" s="5" t="s">
        <v>350</v>
      </c>
      <c r="D265" s="5" t="s">
        <v>356</v>
      </c>
      <c r="E265" s="5">
        <v>7</v>
      </c>
      <c r="F265" s="123">
        <v>795</v>
      </c>
      <c r="G265" s="123">
        <f t="shared" si="4"/>
        <v>5565</v>
      </c>
    </row>
    <row r="266" spans="1:7" ht="14.4" x14ac:dyDescent="0.3">
      <c r="A266" s="122">
        <v>40078</v>
      </c>
      <c r="B266" s="5" t="s">
        <v>346</v>
      </c>
      <c r="C266" s="5" t="s">
        <v>354</v>
      </c>
      <c r="D266" s="5" t="s">
        <v>355</v>
      </c>
      <c r="E266" s="5">
        <v>2</v>
      </c>
      <c r="F266" s="123">
        <v>225</v>
      </c>
      <c r="G266" s="123">
        <f t="shared" si="4"/>
        <v>450</v>
      </c>
    </row>
    <row r="267" spans="1:7" ht="14.4" x14ac:dyDescent="0.3">
      <c r="A267" s="122">
        <v>40079</v>
      </c>
      <c r="B267" s="5" t="s">
        <v>347</v>
      </c>
      <c r="C267" s="5" t="s">
        <v>350</v>
      </c>
      <c r="D267" s="5" t="s">
        <v>351</v>
      </c>
      <c r="E267" s="5">
        <v>8</v>
      </c>
      <c r="F267" s="123">
        <v>429</v>
      </c>
      <c r="G267" s="123">
        <f t="shared" si="4"/>
        <v>3432</v>
      </c>
    </row>
    <row r="268" spans="1:7" ht="14.4" x14ac:dyDescent="0.3">
      <c r="A268" s="122">
        <v>40080</v>
      </c>
      <c r="B268" s="5" t="s">
        <v>348</v>
      </c>
      <c r="C268" s="5" t="s">
        <v>343</v>
      </c>
      <c r="D268" s="5" t="s">
        <v>344</v>
      </c>
      <c r="E268" s="5">
        <v>3</v>
      </c>
      <c r="F268" s="123">
        <v>229</v>
      </c>
      <c r="G268" s="123">
        <f t="shared" si="4"/>
        <v>687</v>
      </c>
    </row>
    <row r="269" spans="1:7" ht="14.4" x14ac:dyDescent="0.3">
      <c r="A269" s="122">
        <v>40081</v>
      </c>
      <c r="B269" s="5" t="s">
        <v>352</v>
      </c>
      <c r="C269" s="5" t="s">
        <v>354</v>
      </c>
      <c r="D269" s="5" t="s">
        <v>355</v>
      </c>
      <c r="E269" s="5">
        <v>5</v>
      </c>
      <c r="F269" s="123">
        <v>225</v>
      </c>
      <c r="G269" s="123">
        <f t="shared" si="4"/>
        <v>1125</v>
      </c>
    </row>
    <row r="270" spans="1:7" ht="14.4" x14ac:dyDescent="0.3">
      <c r="A270" s="122">
        <v>40082</v>
      </c>
      <c r="B270" s="5" t="s">
        <v>353</v>
      </c>
      <c r="C270" s="5" t="s">
        <v>350</v>
      </c>
      <c r="D270" s="5" t="s">
        <v>351</v>
      </c>
      <c r="E270" s="5">
        <v>5</v>
      </c>
      <c r="F270" s="123">
        <v>429</v>
      </c>
      <c r="G270" s="123">
        <f t="shared" si="4"/>
        <v>2145</v>
      </c>
    </row>
    <row r="271" spans="1:7" ht="14.4" x14ac:dyDescent="0.3">
      <c r="A271" s="122">
        <v>40083</v>
      </c>
      <c r="B271" s="5" t="s">
        <v>349</v>
      </c>
      <c r="C271" s="5" t="s">
        <v>350</v>
      </c>
      <c r="D271" s="5" t="s">
        <v>351</v>
      </c>
      <c r="E271" s="5">
        <v>2</v>
      </c>
      <c r="F271" s="123">
        <v>350</v>
      </c>
      <c r="G271" s="123">
        <f t="shared" si="4"/>
        <v>700</v>
      </c>
    </row>
    <row r="272" spans="1:7" ht="14.4" x14ac:dyDescent="0.3">
      <c r="A272" s="122">
        <v>40084</v>
      </c>
      <c r="B272" s="5" t="s">
        <v>339</v>
      </c>
      <c r="C272" s="5" t="s">
        <v>343</v>
      </c>
      <c r="D272" s="5" t="s">
        <v>344</v>
      </c>
      <c r="E272" s="5">
        <v>4</v>
      </c>
      <c r="F272" s="123">
        <v>229</v>
      </c>
      <c r="G272" s="123">
        <f t="shared" si="4"/>
        <v>916</v>
      </c>
    </row>
    <row r="273" spans="1:7" ht="14.4" x14ac:dyDescent="0.3">
      <c r="A273" s="122">
        <v>40085</v>
      </c>
      <c r="B273" s="5" t="s">
        <v>342</v>
      </c>
      <c r="C273" s="5" t="s">
        <v>340</v>
      </c>
      <c r="D273" s="5" t="s">
        <v>341</v>
      </c>
      <c r="E273" s="5">
        <v>2</v>
      </c>
      <c r="F273" s="123">
        <v>400</v>
      </c>
      <c r="G273" s="123">
        <f t="shared" si="4"/>
        <v>800</v>
      </c>
    </row>
    <row r="274" spans="1:7" ht="14.4" x14ac:dyDescent="0.3">
      <c r="A274" s="122">
        <v>40086</v>
      </c>
      <c r="B274" s="5" t="s">
        <v>345</v>
      </c>
      <c r="C274" s="5" t="s">
        <v>354</v>
      </c>
      <c r="D274" s="5" t="s">
        <v>355</v>
      </c>
      <c r="E274" s="5">
        <v>8</v>
      </c>
      <c r="F274" s="123">
        <v>225</v>
      </c>
      <c r="G274" s="123">
        <f t="shared" si="4"/>
        <v>1800</v>
      </c>
    </row>
    <row r="275" spans="1:7" ht="14.4" x14ac:dyDescent="0.3">
      <c r="A275" s="122">
        <v>40087</v>
      </c>
      <c r="B275" s="5" t="s">
        <v>346</v>
      </c>
      <c r="C275" s="5" t="s">
        <v>350</v>
      </c>
      <c r="D275" s="5" t="s">
        <v>351</v>
      </c>
      <c r="E275" s="5">
        <v>5</v>
      </c>
      <c r="F275" s="123">
        <v>350</v>
      </c>
      <c r="G275" s="123">
        <f t="shared" si="4"/>
        <v>1750</v>
      </c>
    </row>
    <row r="276" spans="1:7" ht="14.4" x14ac:dyDescent="0.3">
      <c r="A276" s="122">
        <v>40088</v>
      </c>
      <c r="B276" s="5" t="s">
        <v>347</v>
      </c>
      <c r="C276" s="5" t="s">
        <v>340</v>
      </c>
      <c r="D276" s="5" t="s">
        <v>341</v>
      </c>
      <c r="E276" s="5">
        <v>2</v>
      </c>
      <c r="F276" s="123">
        <v>400</v>
      </c>
      <c r="G276" s="123">
        <f t="shared" si="4"/>
        <v>800</v>
      </c>
    </row>
    <row r="277" spans="1:7" ht="14.4" x14ac:dyDescent="0.3">
      <c r="A277" s="122">
        <v>40089</v>
      </c>
      <c r="B277" s="5" t="s">
        <v>348</v>
      </c>
      <c r="C277" s="5" t="s">
        <v>350</v>
      </c>
      <c r="D277" s="5" t="s">
        <v>356</v>
      </c>
      <c r="E277" s="5">
        <v>6</v>
      </c>
      <c r="F277" s="123">
        <v>795</v>
      </c>
      <c r="G277" s="123">
        <f t="shared" si="4"/>
        <v>4770</v>
      </c>
    </row>
    <row r="278" spans="1:7" ht="14.4" x14ac:dyDescent="0.3">
      <c r="A278" s="122">
        <v>40090</v>
      </c>
      <c r="B278" s="5" t="s">
        <v>349</v>
      </c>
      <c r="C278" s="5" t="s">
        <v>340</v>
      </c>
      <c r="D278" s="5" t="s">
        <v>341</v>
      </c>
      <c r="E278" s="5">
        <v>5</v>
      </c>
      <c r="F278" s="123">
        <v>450</v>
      </c>
      <c r="G278" s="123">
        <f t="shared" si="4"/>
        <v>2250</v>
      </c>
    </row>
    <row r="279" spans="1:7" ht="14.4" x14ac:dyDescent="0.3">
      <c r="A279" s="122">
        <v>40091</v>
      </c>
      <c r="B279" s="5" t="s">
        <v>352</v>
      </c>
      <c r="C279" s="5" t="s">
        <v>343</v>
      </c>
      <c r="D279" s="5" t="s">
        <v>344</v>
      </c>
      <c r="E279" s="5">
        <v>5</v>
      </c>
      <c r="F279" s="123">
        <v>599</v>
      </c>
      <c r="G279" s="123">
        <f t="shared" si="4"/>
        <v>2995</v>
      </c>
    </row>
    <row r="280" spans="1:7" ht="14.4" x14ac:dyDescent="0.3">
      <c r="A280" s="122">
        <v>40092</v>
      </c>
      <c r="B280" s="5" t="s">
        <v>353</v>
      </c>
      <c r="C280" s="5" t="s">
        <v>343</v>
      </c>
      <c r="D280" s="5" t="s">
        <v>344</v>
      </c>
      <c r="E280" s="5">
        <v>8</v>
      </c>
      <c r="F280" s="123">
        <v>400</v>
      </c>
      <c r="G280" s="123">
        <f t="shared" si="4"/>
        <v>3200</v>
      </c>
    </row>
    <row r="281" spans="1:7" ht="14.4" x14ac:dyDescent="0.3">
      <c r="A281" s="122">
        <v>40093</v>
      </c>
      <c r="B281" s="5" t="s">
        <v>342</v>
      </c>
      <c r="C281" s="5" t="s">
        <v>340</v>
      </c>
      <c r="D281" s="5" t="s">
        <v>341</v>
      </c>
      <c r="E281" s="5">
        <v>2</v>
      </c>
      <c r="F281" s="123">
        <v>400</v>
      </c>
      <c r="G281" s="123">
        <f t="shared" si="4"/>
        <v>800</v>
      </c>
    </row>
    <row r="282" spans="1:7" ht="14.4" x14ac:dyDescent="0.3">
      <c r="A282" s="122">
        <v>40094</v>
      </c>
      <c r="B282" s="5" t="s">
        <v>339</v>
      </c>
      <c r="C282" s="5" t="s">
        <v>350</v>
      </c>
      <c r="D282" s="5" t="s">
        <v>351</v>
      </c>
      <c r="E282" s="5">
        <v>5</v>
      </c>
      <c r="F282" s="123">
        <v>429</v>
      </c>
      <c r="G282" s="123">
        <f t="shared" si="4"/>
        <v>2145</v>
      </c>
    </row>
    <row r="283" spans="1:7" ht="14.4" x14ac:dyDescent="0.3">
      <c r="A283" s="122">
        <v>40095</v>
      </c>
      <c r="B283" s="5" t="s">
        <v>345</v>
      </c>
      <c r="C283" s="5" t="s">
        <v>340</v>
      </c>
      <c r="D283" s="5" t="s">
        <v>341</v>
      </c>
      <c r="E283" s="5">
        <v>2</v>
      </c>
      <c r="F283" s="123">
        <v>169</v>
      </c>
      <c r="G283" s="123">
        <f t="shared" si="4"/>
        <v>338</v>
      </c>
    </row>
    <row r="284" spans="1:7" ht="14.4" x14ac:dyDescent="0.3">
      <c r="A284" s="122">
        <v>40096</v>
      </c>
      <c r="B284" s="5" t="s">
        <v>346</v>
      </c>
      <c r="C284" s="5" t="s">
        <v>350</v>
      </c>
      <c r="D284" s="5" t="s">
        <v>356</v>
      </c>
      <c r="E284" s="5">
        <v>7</v>
      </c>
      <c r="F284" s="123">
        <v>150</v>
      </c>
      <c r="G284" s="123">
        <f t="shared" si="4"/>
        <v>1050</v>
      </c>
    </row>
    <row r="285" spans="1:7" ht="14.4" x14ac:dyDescent="0.3">
      <c r="A285" s="122">
        <v>40097</v>
      </c>
      <c r="B285" s="5" t="s">
        <v>347</v>
      </c>
      <c r="C285" s="5" t="s">
        <v>354</v>
      </c>
      <c r="D285" s="5" t="s">
        <v>355</v>
      </c>
      <c r="E285" s="5">
        <v>4</v>
      </c>
      <c r="F285" s="123">
        <v>225</v>
      </c>
      <c r="G285" s="123">
        <f t="shared" si="4"/>
        <v>900</v>
      </c>
    </row>
    <row r="286" spans="1:7" ht="14.4" x14ac:dyDescent="0.3">
      <c r="A286" s="122">
        <v>40098</v>
      </c>
      <c r="B286" s="5" t="s">
        <v>348</v>
      </c>
      <c r="C286" s="5" t="s">
        <v>343</v>
      </c>
      <c r="D286" s="5" t="s">
        <v>344</v>
      </c>
      <c r="E286" s="5">
        <v>8</v>
      </c>
      <c r="F286" s="123">
        <v>400</v>
      </c>
      <c r="G286" s="123">
        <f t="shared" si="4"/>
        <v>3200</v>
      </c>
    </row>
    <row r="287" spans="1:7" ht="14.4" x14ac:dyDescent="0.3">
      <c r="A287" s="122">
        <v>40099</v>
      </c>
      <c r="B287" s="5" t="s">
        <v>352</v>
      </c>
      <c r="C287" s="5" t="s">
        <v>343</v>
      </c>
      <c r="D287" s="5" t="s">
        <v>344</v>
      </c>
      <c r="E287" s="5">
        <v>10</v>
      </c>
      <c r="F287" s="123">
        <v>600</v>
      </c>
      <c r="G287" s="123">
        <f t="shared" si="4"/>
        <v>6000</v>
      </c>
    </row>
    <row r="288" spans="1:7" ht="14.4" x14ac:dyDescent="0.3">
      <c r="A288" s="122">
        <v>40100</v>
      </c>
      <c r="B288" s="5" t="s">
        <v>353</v>
      </c>
      <c r="C288" s="5" t="s">
        <v>340</v>
      </c>
      <c r="D288" s="5" t="s">
        <v>341</v>
      </c>
      <c r="E288" s="5">
        <v>4</v>
      </c>
      <c r="F288" s="123">
        <v>450</v>
      </c>
      <c r="G288" s="123">
        <f t="shared" si="4"/>
        <v>1800</v>
      </c>
    </row>
    <row r="289" spans="1:7" ht="14.4" x14ac:dyDescent="0.3">
      <c r="A289" s="122">
        <v>40101</v>
      </c>
      <c r="B289" s="5" t="s">
        <v>349</v>
      </c>
      <c r="C289" s="5" t="s">
        <v>354</v>
      </c>
      <c r="D289" s="5" t="s">
        <v>355</v>
      </c>
      <c r="E289" s="5">
        <v>9</v>
      </c>
      <c r="F289" s="123">
        <v>225</v>
      </c>
      <c r="G289" s="123">
        <f t="shared" si="4"/>
        <v>2025</v>
      </c>
    </row>
    <row r="290" spans="1:7" ht="14.4" x14ac:dyDescent="0.3">
      <c r="A290" s="122">
        <v>40102</v>
      </c>
      <c r="B290" s="5" t="s">
        <v>339</v>
      </c>
      <c r="C290" s="5" t="s">
        <v>343</v>
      </c>
      <c r="D290" s="5" t="s">
        <v>344</v>
      </c>
      <c r="E290" s="5">
        <v>7</v>
      </c>
      <c r="F290" s="123">
        <v>300</v>
      </c>
      <c r="G290" s="123">
        <f t="shared" si="4"/>
        <v>2100</v>
      </c>
    </row>
    <row r="291" spans="1:7" ht="14.4" x14ac:dyDescent="0.3">
      <c r="A291" s="122">
        <v>40103</v>
      </c>
      <c r="B291" s="5" t="s">
        <v>342</v>
      </c>
      <c r="C291" s="5" t="s">
        <v>343</v>
      </c>
      <c r="D291" s="5" t="s">
        <v>344</v>
      </c>
      <c r="E291" s="5">
        <v>3</v>
      </c>
      <c r="F291" s="123">
        <v>300</v>
      </c>
      <c r="G291" s="123">
        <f t="shared" si="4"/>
        <v>900</v>
      </c>
    </row>
    <row r="292" spans="1:7" ht="14.4" x14ac:dyDescent="0.3">
      <c r="A292" s="122">
        <v>40104</v>
      </c>
      <c r="B292" s="5" t="s">
        <v>345</v>
      </c>
      <c r="C292" s="5" t="s">
        <v>350</v>
      </c>
      <c r="D292" s="5" t="s">
        <v>356</v>
      </c>
      <c r="E292" s="5">
        <v>9</v>
      </c>
      <c r="F292" s="123">
        <v>795</v>
      </c>
      <c r="G292" s="123">
        <f t="shared" si="4"/>
        <v>7155</v>
      </c>
    </row>
    <row r="293" spans="1:7" ht="14.4" x14ac:dyDescent="0.3">
      <c r="A293" s="122">
        <v>40105</v>
      </c>
      <c r="B293" s="5" t="s">
        <v>346</v>
      </c>
      <c r="C293" s="5" t="s">
        <v>350</v>
      </c>
      <c r="D293" s="5" t="s">
        <v>351</v>
      </c>
      <c r="E293" s="5">
        <v>8</v>
      </c>
      <c r="F293" s="123">
        <v>350</v>
      </c>
      <c r="G293" s="123">
        <f t="shared" si="4"/>
        <v>2800</v>
      </c>
    </row>
    <row r="294" spans="1:7" ht="14.4" x14ac:dyDescent="0.3">
      <c r="A294" s="122">
        <v>40106</v>
      </c>
      <c r="B294" s="5" t="s">
        <v>347</v>
      </c>
      <c r="C294" s="5" t="s">
        <v>343</v>
      </c>
      <c r="D294" s="5" t="s">
        <v>344</v>
      </c>
      <c r="E294" s="5">
        <v>5</v>
      </c>
      <c r="F294" s="123">
        <v>400</v>
      </c>
      <c r="G294" s="123">
        <f t="shared" si="4"/>
        <v>2000</v>
      </c>
    </row>
    <row r="295" spans="1:7" ht="14.4" x14ac:dyDescent="0.3">
      <c r="A295" s="122">
        <v>40107</v>
      </c>
      <c r="B295" s="5" t="s">
        <v>348</v>
      </c>
      <c r="C295" s="5" t="s">
        <v>343</v>
      </c>
      <c r="D295" s="5" t="s">
        <v>344</v>
      </c>
      <c r="E295" s="5">
        <v>7</v>
      </c>
      <c r="F295" s="123">
        <v>400</v>
      </c>
      <c r="G295" s="123">
        <f t="shared" si="4"/>
        <v>2800</v>
      </c>
    </row>
    <row r="296" spans="1:7" ht="14.4" x14ac:dyDescent="0.3">
      <c r="A296" s="122">
        <v>40108</v>
      </c>
      <c r="B296" s="5" t="s">
        <v>349</v>
      </c>
      <c r="C296" s="5" t="s">
        <v>350</v>
      </c>
      <c r="D296" s="5" t="s">
        <v>356</v>
      </c>
      <c r="E296" s="5">
        <v>6</v>
      </c>
      <c r="F296" s="123">
        <v>795</v>
      </c>
      <c r="G296" s="123">
        <f t="shared" si="4"/>
        <v>4770</v>
      </c>
    </row>
    <row r="297" spans="1:7" ht="14.4" x14ac:dyDescent="0.3">
      <c r="A297" s="122">
        <v>40109</v>
      </c>
      <c r="B297" s="5" t="s">
        <v>352</v>
      </c>
      <c r="C297" s="5" t="s">
        <v>340</v>
      </c>
      <c r="D297" s="5" t="s">
        <v>341</v>
      </c>
      <c r="E297" s="5">
        <v>8</v>
      </c>
      <c r="F297" s="123">
        <v>450</v>
      </c>
      <c r="G297" s="123">
        <f t="shared" si="4"/>
        <v>3600</v>
      </c>
    </row>
    <row r="298" spans="1:7" ht="14.4" x14ac:dyDescent="0.3">
      <c r="A298" s="122">
        <v>40110</v>
      </c>
      <c r="B298" s="5" t="s">
        <v>353</v>
      </c>
      <c r="C298" s="5" t="s">
        <v>340</v>
      </c>
      <c r="D298" s="5" t="s">
        <v>341</v>
      </c>
      <c r="E298" s="5">
        <v>7</v>
      </c>
      <c r="F298" s="123">
        <v>400</v>
      </c>
      <c r="G298" s="123">
        <f t="shared" si="4"/>
        <v>2800</v>
      </c>
    </row>
    <row r="299" spans="1:7" ht="14.4" x14ac:dyDescent="0.3">
      <c r="A299" s="122">
        <v>40111</v>
      </c>
      <c r="B299" s="5" t="s">
        <v>342</v>
      </c>
      <c r="C299" s="5" t="s">
        <v>343</v>
      </c>
      <c r="D299" s="5" t="s">
        <v>344</v>
      </c>
      <c r="E299" s="5">
        <v>10</v>
      </c>
      <c r="F299" s="123">
        <v>400</v>
      </c>
      <c r="G299" s="123">
        <f t="shared" si="4"/>
        <v>4000</v>
      </c>
    </row>
    <row r="300" spans="1:7" ht="14.4" x14ac:dyDescent="0.3">
      <c r="A300" s="122">
        <v>40112</v>
      </c>
      <c r="B300" s="5" t="s">
        <v>339</v>
      </c>
      <c r="C300" s="5" t="s">
        <v>350</v>
      </c>
      <c r="D300" s="5" t="s">
        <v>351</v>
      </c>
      <c r="E300" s="5">
        <v>8</v>
      </c>
      <c r="F300" s="123">
        <v>429</v>
      </c>
      <c r="G300" s="123">
        <f t="shared" si="4"/>
        <v>3432</v>
      </c>
    </row>
    <row r="301" spans="1:7" ht="14.4" x14ac:dyDescent="0.3">
      <c r="A301" s="122">
        <v>40113</v>
      </c>
      <c r="B301" s="5" t="s">
        <v>345</v>
      </c>
      <c r="C301" s="5" t="s">
        <v>340</v>
      </c>
      <c r="D301" s="5" t="s">
        <v>341</v>
      </c>
      <c r="E301" s="5">
        <v>8</v>
      </c>
      <c r="F301" s="123">
        <v>169</v>
      </c>
      <c r="G301" s="123">
        <f t="shared" si="4"/>
        <v>1352</v>
      </c>
    </row>
    <row r="302" spans="1:7" ht="14.4" x14ac:dyDescent="0.3">
      <c r="A302" s="122">
        <v>40114</v>
      </c>
      <c r="B302" s="5" t="s">
        <v>346</v>
      </c>
      <c r="C302" s="5" t="s">
        <v>340</v>
      </c>
      <c r="D302" s="5" t="s">
        <v>341</v>
      </c>
      <c r="E302" s="5">
        <v>2</v>
      </c>
      <c r="F302" s="123">
        <v>299</v>
      </c>
      <c r="G302" s="123">
        <f t="shared" si="4"/>
        <v>598</v>
      </c>
    </row>
    <row r="303" spans="1:7" ht="14.4" x14ac:dyDescent="0.3">
      <c r="A303" s="122">
        <v>40115</v>
      </c>
      <c r="B303" s="5" t="s">
        <v>347</v>
      </c>
      <c r="C303" s="5" t="s">
        <v>354</v>
      </c>
      <c r="D303" s="5" t="s">
        <v>355</v>
      </c>
      <c r="E303" s="5">
        <v>2</v>
      </c>
      <c r="F303" s="123">
        <v>225</v>
      </c>
      <c r="G303" s="123">
        <f t="shared" si="4"/>
        <v>450</v>
      </c>
    </row>
    <row r="304" spans="1:7" ht="14.4" x14ac:dyDescent="0.3">
      <c r="A304" s="122">
        <v>40116</v>
      </c>
      <c r="B304" s="5" t="s">
        <v>348</v>
      </c>
      <c r="C304" s="5" t="s">
        <v>343</v>
      </c>
      <c r="D304" s="5" t="s">
        <v>344</v>
      </c>
      <c r="E304" s="5">
        <v>10</v>
      </c>
      <c r="F304" s="123">
        <v>600</v>
      </c>
      <c r="G304" s="123">
        <f t="shared" si="4"/>
        <v>6000</v>
      </c>
    </row>
    <row r="305" spans="1:7" ht="14.4" x14ac:dyDescent="0.3">
      <c r="A305" s="122">
        <v>40117</v>
      </c>
      <c r="B305" s="5" t="s">
        <v>352</v>
      </c>
      <c r="C305" s="5" t="s">
        <v>354</v>
      </c>
      <c r="D305" s="5" t="s">
        <v>355</v>
      </c>
      <c r="E305" s="5">
        <v>8</v>
      </c>
      <c r="F305" s="123">
        <v>225</v>
      </c>
      <c r="G305" s="123">
        <f t="shared" si="4"/>
        <v>1800</v>
      </c>
    </row>
    <row r="306" spans="1:7" ht="14.4" x14ac:dyDescent="0.3">
      <c r="A306" s="122">
        <v>40118</v>
      </c>
      <c r="B306" s="5" t="s">
        <v>353</v>
      </c>
      <c r="C306" s="5" t="s">
        <v>350</v>
      </c>
      <c r="D306" s="5" t="s">
        <v>351</v>
      </c>
      <c r="E306" s="5">
        <v>8</v>
      </c>
      <c r="F306" s="123">
        <v>429</v>
      </c>
      <c r="G306" s="123">
        <f t="shared" si="4"/>
        <v>3432</v>
      </c>
    </row>
    <row r="307" spans="1:7" ht="14.4" x14ac:dyDescent="0.3">
      <c r="A307" s="122">
        <v>40119</v>
      </c>
      <c r="B307" s="5" t="s">
        <v>349</v>
      </c>
      <c r="C307" s="5" t="s">
        <v>354</v>
      </c>
      <c r="D307" s="5" t="s">
        <v>355</v>
      </c>
      <c r="E307" s="5">
        <v>8</v>
      </c>
      <c r="F307" s="123">
        <v>225</v>
      </c>
      <c r="G307" s="123">
        <f t="shared" si="4"/>
        <v>1800</v>
      </c>
    </row>
    <row r="308" spans="1:7" ht="14.4" x14ac:dyDescent="0.3">
      <c r="A308" s="122">
        <v>40120</v>
      </c>
      <c r="B308" s="5" t="s">
        <v>339</v>
      </c>
      <c r="C308" s="5" t="s">
        <v>340</v>
      </c>
      <c r="D308" s="5" t="s">
        <v>341</v>
      </c>
      <c r="E308" s="5">
        <v>5</v>
      </c>
      <c r="F308" s="123">
        <v>169</v>
      </c>
      <c r="G308" s="123">
        <f t="shared" si="4"/>
        <v>845</v>
      </c>
    </row>
    <row r="309" spans="1:7" ht="14.4" x14ac:dyDescent="0.3">
      <c r="A309" s="122">
        <v>40121</v>
      </c>
      <c r="B309" s="5" t="s">
        <v>342</v>
      </c>
      <c r="C309" s="5" t="s">
        <v>350</v>
      </c>
      <c r="D309" s="5" t="s">
        <v>351</v>
      </c>
      <c r="E309" s="5">
        <v>4</v>
      </c>
      <c r="F309" s="123">
        <v>350</v>
      </c>
      <c r="G309" s="123">
        <f t="shared" si="4"/>
        <v>1400</v>
      </c>
    </row>
    <row r="310" spans="1:7" ht="14.4" x14ac:dyDescent="0.3">
      <c r="A310" s="122">
        <v>40122</v>
      </c>
      <c r="B310" s="5" t="s">
        <v>345</v>
      </c>
      <c r="C310" s="5" t="s">
        <v>350</v>
      </c>
      <c r="D310" s="5" t="s">
        <v>351</v>
      </c>
      <c r="E310" s="5">
        <v>8</v>
      </c>
      <c r="F310" s="123">
        <v>99</v>
      </c>
      <c r="G310" s="123">
        <f t="shared" si="4"/>
        <v>792</v>
      </c>
    </row>
    <row r="311" spans="1:7" ht="14.4" x14ac:dyDescent="0.3">
      <c r="A311" s="122">
        <v>40123</v>
      </c>
      <c r="B311" s="5" t="s">
        <v>346</v>
      </c>
      <c r="C311" s="5" t="s">
        <v>340</v>
      </c>
      <c r="D311" s="5" t="s">
        <v>341</v>
      </c>
      <c r="E311" s="5">
        <v>2</v>
      </c>
      <c r="F311" s="123">
        <v>299</v>
      </c>
      <c r="G311" s="123">
        <f t="shared" si="4"/>
        <v>598</v>
      </c>
    </row>
    <row r="312" spans="1:7" ht="14.4" x14ac:dyDescent="0.3">
      <c r="A312" s="122">
        <v>40124</v>
      </c>
      <c r="B312" s="5" t="s">
        <v>347</v>
      </c>
      <c r="C312" s="5" t="s">
        <v>340</v>
      </c>
      <c r="D312" s="5" t="s">
        <v>341</v>
      </c>
      <c r="E312" s="5">
        <v>10</v>
      </c>
      <c r="F312" s="123">
        <v>400</v>
      </c>
      <c r="G312" s="123">
        <f t="shared" si="4"/>
        <v>4000</v>
      </c>
    </row>
    <row r="313" spans="1:7" ht="14.4" x14ac:dyDescent="0.3">
      <c r="A313" s="122">
        <v>40125</v>
      </c>
      <c r="B313" s="5" t="s">
        <v>348</v>
      </c>
      <c r="C313" s="5" t="s">
        <v>340</v>
      </c>
      <c r="D313" s="5" t="s">
        <v>341</v>
      </c>
      <c r="E313" s="5">
        <v>1</v>
      </c>
      <c r="F313" s="123">
        <v>325</v>
      </c>
      <c r="G313" s="123">
        <f t="shared" si="4"/>
        <v>325</v>
      </c>
    </row>
    <row r="314" spans="1:7" ht="14.4" x14ac:dyDescent="0.3">
      <c r="A314" s="122">
        <v>40126</v>
      </c>
      <c r="B314" s="5" t="s">
        <v>349</v>
      </c>
      <c r="C314" s="5" t="s">
        <v>343</v>
      </c>
      <c r="D314" s="5" t="s">
        <v>344</v>
      </c>
      <c r="E314" s="5">
        <v>9</v>
      </c>
      <c r="F314" s="123">
        <v>300</v>
      </c>
      <c r="G314" s="123">
        <f t="shared" si="4"/>
        <v>2700</v>
      </c>
    </row>
    <row r="315" spans="1:7" ht="14.4" x14ac:dyDescent="0.3">
      <c r="A315" s="122">
        <v>40127</v>
      </c>
      <c r="B315" s="5" t="s">
        <v>352</v>
      </c>
      <c r="C315" s="5" t="s">
        <v>340</v>
      </c>
      <c r="D315" s="5" t="s">
        <v>341</v>
      </c>
      <c r="E315" s="5">
        <v>7</v>
      </c>
      <c r="F315" s="123">
        <v>299</v>
      </c>
      <c r="G315" s="123">
        <f t="shared" si="4"/>
        <v>2093</v>
      </c>
    </row>
    <row r="316" spans="1:7" ht="14.4" x14ac:dyDescent="0.3">
      <c r="A316" s="122">
        <v>40128</v>
      </c>
      <c r="B316" s="5" t="s">
        <v>353</v>
      </c>
      <c r="C316" s="5" t="s">
        <v>340</v>
      </c>
      <c r="D316" s="5" t="s">
        <v>341</v>
      </c>
      <c r="E316" s="5">
        <v>1</v>
      </c>
      <c r="F316" s="123">
        <v>450</v>
      </c>
      <c r="G316" s="123">
        <f t="shared" si="4"/>
        <v>450</v>
      </c>
    </row>
    <row r="317" spans="1:7" ht="14.4" x14ac:dyDescent="0.3">
      <c r="A317" s="122">
        <v>40129</v>
      </c>
      <c r="B317" s="5" t="s">
        <v>342</v>
      </c>
      <c r="C317" s="5" t="s">
        <v>343</v>
      </c>
      <c r="D317" s="5" t="s">
        <v>344</v>
      </c>
      <c r="E317" s="5">
        <v>5</v>
      </c>
      <c r="F317" s="123">
        <v>600</v>
      </c>
      <c r="G317" s="123">
        <f t="shared" si="4"/>
        <v>3000</v>
      </c>
    </row>
    <row r="318" spans="1:7" ht="14.4" x14ac:dyDescent="0.3">
      <c r="A318" s="122">
        <v>40130</v>
      </c>
      <c r="B318" s="5" t="s">
        <v>339</v>
      </c>
      <c r="C318" s="5" t="s">
        <v>343</v>
      </c>
      <c r="D318" s="5" t="s">
        <v>356</v>
      </c>
      <c r="E318" s="5">
        <v>7</v>
      </c>
      <c r="F318" s="123">
        <v>150</v>
      </c>
      <c r="G318" s="123">
        <f t="shared" si="4"/>
        <v>1050</v>
      </c>
    </row>
    <row r="319" spans="1:7" ht="14.4" x14ac:dyDescent="0.3">
      <c r="A319" s="122">
        <v>40131</v>
      </c>
      <c r="B319" s="5" t="s">
        <v>345</v>
      </c>
      <c r="C319" s="5" t="s">
        <v>350</v>
      </c>
      <c r="D319" s="5" t="s">
        <v>351</v>
      </c>
      <c r="E319" s="5">
        <v>8</v>
      </c>
      <c r="F319" s="123">
        <v>429</v>
      </c>
      <c r="G319" s="123">
        <f t="shared" si="4"/>
        <v>3432</v>
      </c>
    </row>
    <row r="320" spans="1:7" ht="14.4" x14ac:dyDescent="0.3">
      <c r="A320" s="122">
        <v>40132</v>
      </c>
      <c r="B320" s="5" t="s">
        <v>346</v>
      </c>
      <c r="C320" s="5" t="s">
        <v>350</v>
      </c>
      <c r="D320" s="5" t="s">
        <v>351</v>
      </c>
      <c r="E320" s="5">
        <v>4</v>
      </c>
      <c r="F320" s="123">
        <v>350</v>
      </c>
      <c r="G320" s="123">
        <f t="shared" si="4"/>
        <v>1400</v>
      </c>
    </row>
    <row r="321" spans="1:7" ht="14.4" x14ac:dyDescent="0.3">
      <c r="A321" s="122">
        <v>40133</v>
      </c>
      <c r="B321" s="5" t="s">
        <v>347</v>
      </c>
      <c r="C321" s="5" t="s">
        <v>350</v>
      </c>
      <c r="D321" s="5" t="s">
        <v>351</v>
      </c>
      <c r="E321" s="5">
        <v>7</v>
      </c>
      <c r="F321" s="123">
        <v>99</v>
      </c>
      <c r="G321" s="123">
        <f t="shared" si="4"/>
        <v>693</v>
      </c>
    </row>
    <row r="322" spans="1:7" ht="14.4" x14ac:dyDescent="0.3">
      <c r="A322" s="122">
        <v>40134</v>
      </c>
      <c r="B322" s="5" t="s">
        <v>348</v>
      </c>
      <c r="C322" s="5" t="s">
        <v>340</v>
      </c>
      <c r="D322" s="5" t="s">
        <v>341</v>
      </c>
      <c r="E322" s="5">
        <v>8</v>
      </c>
      <c r="F322" s="123">
        <v>325</v>
      </c>
      <c r="G322" s="123">
        <f t="shared" si="4"/>
        <v>2600</v>
      </c>
    </row>
    <row r="323" spans="1:7" ht="14.4" x14ac:dyDescent="0.3">
      <c r="A323" s="122">
        <v>40135</v>
      </c>
      <c r="B323" s="5" t="s">
        <v>352</v>
      </c>
      <c r="C323" s="5" t="s">
        <v>340</v>
      </c>
      <c r="D323" s="5" t="s">
        <v>341</v>
      </c>
      <c r="E323" s="5">
        <v>8</v>
      </c>
      <c r="F323" s="123">
        <v>400</v>
      </c>
      <c r="G323" s="123">
        <f t="shared" ref="G323:G372" si="5">E323*F323</f>
        <v>3200</v>
      </c>
    </row>
    <row r="324" spans="1:7" ht="14.4" x14ac:dyDescent="0.3">
      <c r="A324" s="122">
        <v>40136</v>
      </c>
      <c r="B324" s="5" t="s">
        <v>353</v>
      </c>
      <c r="C324" s="5" t="s">
        <v>340</v>
      </c>
      <c r="D324" s="5" t="s">
        <v>341</v>
      </c>
      <c r="E324" s="5">
        <v>6</v>
      </c>
      <c r="F324" s="123">
        <v>450</v>
      </c>
      <c r="G324" s="123">
        <f t="shared" si="5"/>
        <v>2700</v>
      </c>
    </row>
    <row r="325" spans="1:7" ht="14.4" x14ac:dyDescent="0.3">
      <c r="A325" s="122">
        <v>40137</v>
      </c>
      <c r="B325" s="5" t="s">
        <v>349</v>
      </c>
      <c r="C325" s="5" t="s">
        <v>354</v>
      </c>
      <c r="D325" s="5" t="s">
        <v>355</v>
      </c>
      <c r="E325" s="5">
        <v>4</v>
      </c>
      <c r="F325" s="123">
        <v>225</v>
      </c>
      <c r="G325" s="123">
        <f t="shared" si="5"/>
        <v>900</v>
      </c>
    </row>
    <row r="326" spans="1:7" ht="14.4" x14ac:dyDescent="0.3">
      <c r="A326" s="122">
        <v>40138</v>
      </c>
      <c r="B326" s="5" t="s">
        <v>339</v>
      </c>
      <c r="C326" s="5" t="s">
        <v>343</v>
      </c>
      <c r="D326" s="5" t="s">
        <v>344</v>
      </c>
      <c r="E326" s="5">
        <v>5</v>
      </c>
      <c r="F326" s="123">
        <v>599</v>
      </c>
      <c r="G326" s="123">
        <f t="shared" si="5"/>
        <v>2995</v>
      </c>
    </row>
    <row r="327" spans="1:7" ht="14.4" x14ac:dyDescent="0.3">
      <c r="A327" s="122">
        <v>40139</v>
      </c>
      <c r="B327" s="5" t="s">
        <v>342</v>
      </c>
      <c r="C327" s="5" t="s">
        <v>350</v>
      </c>
      <c r="D327" s="5" t="s">
        <v>351</v>
      </c>
      <c r="E327" s="5">
        <v>1</v>
      </c>
      <c r="F327" s="123">
        <v>99</v>
      </c>
      <c r="G327" s="123">
        <f t="shared" si="5"/>
        <v>99</v>
      </c>
    </row>
    <row r="328" spans="1:7" ht="14.4" x14ac:dyDescent="0.3">
      <c r="A328" s="122">
        <v>40140</v>
      </c>
      <c r="B328" s="5" t="s">
        <v>345</v>
      </c>
      <c r="C328" s="5" t="s">
        <v>343</v>
      </c>
      <c r="D328" s="5" t="s">
        <v>344</v>
      </c>
      <c r="E328" s="5">
        <v>5</v>
      </c>
      <c r="F328" s="123">
        <v>229</v>
      </c>
      <c r="G328" s="123">
        <f t="shared" si="5"/>
        <v>1145</v>
      </c>
    </row>
    <row r="329" spans="1:7" ht="14.4" x14ac:dyDescent="0.3">
      <c r="A329" s="122">
        <v>40141</v>
      </c>
      <c r="B329" s="5" t="s">
        <v>346</v>
      </c>
      <c r="C329" s="5" t="s">
        <v>340</v>
      </c>
      <c r="D329" s="5" t="s">
        <v>341</v>
      </c>
      <c r="E329" s="5">
        <v>6</v>
      </c>
      <c r="F329" s="123">
        <v>450</v>
      </c>
      <c r="G329" s="123">
        <f t="shared" si="5"/>
        <v>2700</v>
      </c>
    </row>
    <row r="330" spans="1:7" ht="14.4" x14ac:dyDescent="0.3">
      <c r="A330" s="122">
        <v>40142</v>
      </c>
      <c r="B330" s="5" t="s">
        <v>347</v>
      </c>
      <c r="C330" s="5" t="s">
        <v>340</v>
      </c>
      <c r="D330" s="5" t="s">
        <v>341</v>
      </c>
      <c r="E330" s="5">
        <v>2</v>
      </c>
      <c r="F330" s="123">
        <v>169</v>
      </c>
      <c r="G330" s="123">
        <f t="shared" si="5"/>
        <v>338</v>
      </c>
    </row>
    <row r="331" spans="1:7" ht="14.4" x14ac:dyDescent="0.3">
      <c r="A331" s="122">
        <v>40143</v>
      </c>
      <c r="B331" s="5" t="s">
        <v>348</v>
      </c>
      <c r="C331" s="5" t="s">
        <v>340</v>
      </c>
      <c r="D331" s="5" t="s">
        <v>341</v>
      </c>
      <c r="E331" s="5">
        <v>1</v>
      </c>
      <c r="F331" s="123">
        <v>400</v>
      </c>
      <c r="G331" s="123">
        <f t="shared" si="5"/>
        <v>400</v>
      </c>
    </row>
    <row r="332" spans="1:7" ht="14.4" x14ac:dyDescent="0.3">
      <c r="A332" s="122">
        <v>40144</v>
      </c>
      <c r="B332" s="5" t="s">
        <v>349</v>
      </c>
      <c r="C332" s="5" t="s">
        <v>350</v>
      </c>
      <c r="D332" s="5" t="s">
        <v>351</v>
      </c>
      <c r="E332" s="5">
        <v>1</v>
      </c>
      <c r="F332" s="123">
        <v>429</v>
      </c>
      <c r="G332" s="123">
        <f t="shared" si="5"/>
        <v>429</v>
      </c>
    </row>
    <row r="333" spans="1:7" ht="14.4" x14ac:dyDescent="0.3">
      <c r="A333" s="122">
        <v>40145</v>
      </c>
      <c r="B333" s="5" t="s">
        <v>352</v>
      </c>
      <c r="C333" s="5" t="s">
        <v>340</v>
      </c>
      <c r="D333" s="5" t="s">
        <v>341</v>
      </c>
      <c r="E333" s="5">
        <v>2</v>
      </c>
      <c r="F333" s="123">
        <v>325</v>
      </c>
      <c r="G333" s="123">
        <f t="shared" si="5"/>
        <v>650</v>
      </c>
    </row>
    <row r="334" spans="1:7" ht="14.4" x14ac:dyDescent="0.3">
      <c r="A334" s="122">
        <v>40146</v>
      </c>
      <c r="B334" s="5" t="s">
        <v>353</v>
      </c>
      <c r="C334" s="5" t="s">
        <v>343</v>
      </c>
      <c r="D334" s="5" t="s">
        <v>344</v>
      </c>
      <c r="E334" s="5">
        <v>4</v>
      </c>
      <c r="F334" s="123">
        <v>599</v>
      </c>
      <c r="G334" s="123">
        <f t="shared" si="5"/>
        <v>2396</v>
      </c>
    </row>
    <row r="335" spans="1:7" ht="14.4" x14ac:dyDescent="0.3">
      <c r="A335" s="122">
        <v>40147</v>
      </c>
      <c r="B335" s="5" t="s">
        <v>342</v>
      </c>
      <c r="C335" s="5" t="s">
        <v>350</v>
      </c>
      <c r="D335" s="5" t="s">
        <v>351</v>
      </c>
      <c r="E335" s="5">
        <v>1</v>
      </c>
      <c r="F335" s="123">
        <v>99</v>
      </c>
      <c r="G335" s="123">
        <f t="shared" si="5"/>
        <v>99</v>
      </c>
    </row>
    <row r="336" spans="1:7" ht="14.4" x14ac:dyDescent="0.3">
      <c r="A336" s="122">
        <v>40148</v>
      </c>
      <c r="B336" s="5" t="s">
        <v>339</v>
      </c>
      <c r="C336" s="5" t="s">
        <v>354</v>
      </c>
      <c r="D336" s="5" t="s">
        <v>355</v>
      </c>
      <c r="E336" s="5">
        <v>5</v>
      </c>
      <c r="F336" s="123">
        <v>225</v>
      </c>
      <c r="G336" s="123">
        <f t="shared" si="5"/>
        <v>1125</v>
      </c>
    </row>
    <row r="337" spans="1:7" ht="14.4" x14ac:dyDescent="0.3">
      <c r="A337" s="122">
        <v>40149</v>
      </c>
      <c r="B337" s="5" t="s">
        <v>345</v>
      </c>
      <c r="C337" s="5" t="s">
        <v>343</v>
      </c>
      <c r="D337" s="5" t="s">
        <v>344</v>
      </c>
      <c r="E337" s="5">
        <v>4</v>
      </c>
      <c r="F337" s="123">
        <v>229</v>
      </c>
      <c r="G337" s="123">
        <f t="shared" si="5"/>
        <v>916</v>
      </c>
    </row>
    <row r="338" spans="1:7" ht="14.4" x14ac:dyDescent="0.3">
      <c r="A338" s="122">
        <v>40150</v>
      </c>
      <c r="B338" s="5" t="s">
        <v>346</v>
      </c>
      <c r="C338" s="5" t="s">
        <v>340</v>
      </c>
      <c r="D338" s="5" t="s">
        <v>341</v>
      </c>
      <c r="E338" s="5">
        <v>10</v>
      </c>
      <c r="F338" s="123">
        <v>299</v>
      </c>
      <c r="G338" s="123">
        <f t="shared" si="5"/>
        <v>2990</v>
      </c>
    </row>
    <row r="339" spans="1:7" ht="14.4" x14ac:dyDescent="0.3">
      <c r="A339" s="122">
        <v>40151</v>
      </c>
      <c r="B339" s="5" t="s">
        <v>347</v>
      </c>
      <c r="C339" s="5" t="s">
        <v>350</v>
      </c>
      <c r="D339" s="5" t="s">
        <v>351</v>
      </c>
      <c r="E339" s="5">
        <v>6</v>
      </c>
      <c r="F339" s="123">
        <v>350</v>
      </c>
      <c r="G339" s="123">
        <f t="shared" si="5"/>
        <v>2100</v>
      </c>
    </row>
    <row r="340" spans="1:7" ht="14.4" x14ac:dyDescent="0.3">
      <c r="A340" s="122">
        <v>40152</v>
      </c>
      <c r="B340" s="5" t="s">
        <v>348</v>
      </c>
      <c r="C340" s="5" t="s">
        <v>343</v>
      </c>
      <c r="D340" s="5" t="s">
        <v>344</v>
      </c>
      <c r="E340" s="5">
        <v>9</v>
      </c>
      <c r="F340" s="123">
        <v>400</v>
      </c>
      <c r="G340" s="123">
        <f t="shared" si="5"/>
        <v>3600</v>
      </c>
    </row>
    <row r="341" spans="1:7" ht="14.4" x14ac:dyDescent="0.3">
      <c r="A341" s="122">
        <v>40153</v>
      </c>
      <c r="B341" s="5" t="s">
        <v>352</v>
      </c>
      <c r="C341" s="5" t="s">
        <v>350</v>
      </c>
      <c r="D341" s="5" t="s">
        <v>356</v>
      </c>
      <c r="E341" s="5">
        <v>4</v>
      </c>
      <c r="F341" s="123">
        <v>150</v>
      </c>
      <c r="G341" s="123">
        <f t="shared" si="5"/>
        <v>600</v>
      </c>
    </row>
    <row r="342" spans="1:7" ht="14.4" x14ac:dyDescent="0.3">
      <c r="A342" s="122">
        <v>40154</v>
      </c>
      <c r="B342" s="5" t="s">
        <v>353</v>
      </c>
      <c r="C342" s="5" t="s">
        <v>340</v>
      </c>
      <c r="D342" s="5" t="s">
        <v>341</v>
      </c>
      <c r="E342" s="5">
        <v>2</v>
      </c>
      <c r="F342" s="123">
        <v>450</v>
      </c>
      <c r="G342" s="123">
        <f t="shared" si="5"/>
        <v>900</v>
      </c>
    </row>
    <row r="343" spans="1:7" ht="14.4" x14ac:dyDescent="0.3">
      <c r="A343" s="122">
        <v>40155</v>
      </c>
      <c r="B343" s="5" t="s">
        <v>349</v>
      </c>
      <c r="C343" s="5" t="s">
        <v>343</v>
      </c>
      <c r="D343" s="5" t="s">
        <v>344</v>
      </c>
      <c r="E343" s="5">
        <v>6</v>
      </c>
      <c r="F343" s="123">
        <v>400</v>
      </c>
      <c r="G343" s="123">
        <f t="shared" si="5"/>
        <v>2400</v>
      </c>
    </row>
    <row r="344" spans="1:7" ht="14.4" x14ac:dyDescent="0.3">
      <c r="A344" s="122">
        <v>40156</v>
      </c>
      <c r="B344" s="5" t="s">
        <v>339</v>
      </c>
      <c r="C344" s="5" t="s">
        <v>340</v>
      </c>
      <c r="D344" s="5" t="s">
        <v>341</v>
      </c>
      <c r="E344" s="5">
        <v>3</v>
      </c>
      <c r="F344" s="123">
        <v>450</v>
      </c>
      <c r="G344" s="123">
        <f t="shared" si="5"/>
        <v>1350</v>
      </c>
    </row>
    <row r="345" spans="1:7" ht="14.4" x14ac:dyDescent="0.3">
      <c r="A345" s="122">
        <v>40157</v>
      </c>
      <c r="B345" s="5" t="s">
        <v>342</v>
      </c>
      <c r="C345" s="5" t="s">
        <v>340</v>
      </c>
      <c r="D345" s="5" t="s">
        <v>341</v>
      </c>
      <c r="E345" s="5">
        <v>3</v>
      </c>
      <c r="F345" s="123">
        <v>325</v>
      </c>
      <c r="G345" s="123">
        <f t="shared" si="5"/>
        <v>975</v>
      </c>
    </row>
    <row r="346" spans="1:7" ht="14.4" x14ac:dyDescent="0.3">
      <c r="A346" s="122">
        <v>40158</v>
      </c>
      <c r="B346" s="5" t="s">
        <v>345</v>
      </c>
      <c r="C346" s="5" t="s">
        <v>354</v>
      </c>
      <c r="D346" s="5" t="s">
        <v>355</v>
      </c>
      <c r="E346" s="5">
        <v>5</v>
      </c>
      <c r="F346" s="123">
        <v>225</v>
      </c>
      <c r="G346" s="123">
        <f t="shared" si="5"/>
        <v>1125</v>
      </c>
    </row>
    <row r="347" spans="1:7" ht="14.4" x14ac:dyDescent="0.3">
      <c r="A347" s="122">
        <v>40159</v>
      </c>
      <c r="B347" s="5" t="s">
        <v>346</v>
      </c>
      <c r="C347" s="5" t="s">
        <v>350</v>
      </c>
      <c r="D347" s="5" t="s">
        <v>356</v>
      </c>
      <c r="E347" s="5">
        <v>3</v>
      </c>
      <c r="F347" s="123">
        <v>795</v>
      </c>
      <c r="G347" s="123">
        <f t="shared" si="5"/>
        <v>2385</v>
      </c>
    </row>
    <row r="348" spans="1:7" ht="14.4" x14ac:dyDescent="0.3">
      <c r="A348" s="122">
        <v>40160</v>
      </c>
      <c r="B348" s="5" t="s">
        <v>347</v>
      </c>
      <c r="C348" s="5" t="s">
        <v>343</v>
      </c>
      <c r="D348" s="5" t="s">
        <v>344</v>
      </c>
      <c r="E348" s="5">
        <v>2</v>
      </c>
      <c r="F348" s="123">
        <v>600</v>
      </c>
      <c r="G348" s="123">
        <f t="shared" si="5"/>
        <v>1200</v>
      </c>
    </row>
    <row r="349" spans="1:7" ht="14.4" x14ac:dyDescent="0.3">
      <c r="A349" s="122">
        <v>40161</v>
      </c>
      <c r="B349" s="5" t="s">
        <v>348</v>
      </c>
      <c r="C349" s="5" t="s">
        <v>350</v>
      </c>
      <c r="D349" s="5" t="s">
        <v>356</v>
      </c>
      <c r="E349" s="5">
        <v>7</v>
      </c>
      <c r="F349" s="123">
        <v>150</v>
      </c>
      <c r="G349" s="123">
        <f t="shared" si="5"/>
        <v>1050</v>
      </c>
    </row>
    <row r="350" spans="1:7" ht="14.4" x14ac:dyDescent="0.3">
      <c r="A350" s="122">
        <v>40162</v>
      </c>
      <c r="B350" s="5" t="s">
        <v>349</v>
      </c>
      <c r="C350" s="5" t="s">
        <v>354</v>
      </c>
      <c r="D350" s="5" t="s">
        <v>355</v>
      </c>
      <c r="E350" s="5">
        <v>4</v>
      </c>
      <c r="F350" s="123">
        <v>225</v>
      </c>
      <c r="G350" s="123">
        <f t="shared" si="5"/>
        <v>900</v>
      </c>
    </row>
    <row r="351" spans="1:7" ht="14.4" x14ac:dyDescent="0.3">
      <c r="A351" s="122">
        <v>40163</v>
      </c>
      <c r="B351" s="5" t="s">
        <v>352</v>
      </c>
      <c r="C351" s="5" t="s">
        <v>343</v>
      </c>
      <c r="D351" s="5" t="s">
        <v>344</v>
      </c>
      <c r="E351" s="5">
        <v>2</v>
      </c>
      <c r="F351" s="123">
        <v>300</v>
      </c>
      <c r="G351" s="123">
        <f t="shared" si="5"/>
        <v>600</v>
      </c>
    </row>
    <row r="352" spans="1:7" ht="14.4" x14ac:dyDescent="0.3">
      <c r="A352" s="122">
        <v>40164</v>
      </c>
      <c r="B352" s="5" t="s">
        <v>353</v>
      </c>
      <c r="C352" s="5" t="s">
        <v>340</v>
      </c>
      <c r="D352" s="5" t="s">
        <v>341</v>
      </c>
      <c r="E352" s="5">
        <v>10</v>
      </c>
      <c r="F352" s="123">
        <v>169</v>
      </c>
      <c r="G352" s="123">
        <f t="shared" si="5"/>
        <v>1690</v>
      </c>
    </row>
    <row r="353" spans="1:7" ht="14.4" x14ac:dyDescent="0.3">
      <c r="A353" s="122">
        <v>40165</v>
      </c>
      <c r="B353" s="5" t="s">
        <v>342</v>
      </c>
      <c r="C353" s="5" t="s">
        <v>343</v>
      </c>
      <c r="D353" s="5" t="s">
        <v>344</v>
      </c>
      <c r="E353" s="5">
        <v>2</v>
      </c>
      <c r="F353" s="123">
        <v>600</v>
      </c>
      <c r="G353" s="123">
        <f t="shared" si="5"/>
        <v>1200</v>
      </c>
    </row>
    <row r="354" spans="1:7" ht="14.4" x14ac:dyDescent="0.3">
      <c r="A354" s="122">
        <v>40166</v>
      </c>
      <c r="B354" s="5" t="s">
        <v>339</v>
      </c>
      <c r="C354" s="5" t="s">
        <v>340</v>
      </c>
      <c r="D354" s="5" t="s">
        <v>341</v>
      </c>
      <c r="E354" s="5">
        <v>8</v>
      </c>
      <c r="F354" s="123">
        <v>400</v>
      </c>
      <c r="G354" s="123">
        <f t="shared" si="5"/>
        <v>3200</v>
      </c>
    </row>
    <row r="355" spans="1:7" ht="14.4" x14ac:dyDescent="0.3">
      <c r="A355" s="122">
        <v>40167</v>
      </c>
      <c r="B355" s="5" t="s">
        <v>345</v>
      </c>
      <c r="C355" s="5" t="s">
        <v>343</v>
      </c>
      <c r="D355" s="5" t="s">
        <v>344</v>
      </c>
      <c r="E355" s="5">
        <v>10</v>
      </c>
      <c r="F355" s="123">
        <v>599</v>
      </c>
      <c r="G355" s="123">
        <f t="shared" si="5"/>
        <v>5990</v>
      </c>
    </row>
    <row r="356" spans="1:7" ht="14.4" x14ac:dyDescent="0.3">
      <c r="A356" s="122">
        <v>40168</v>
      </c>
      <c r="B356" s="5" t="s">
        <v>352</v>
      </c>
      <c r="C356" s="5" t="s">
        <v>340</v>
      </c>
      <c r="D356" s="5" t="s">
        <v>341</v>
      </c>
      <c r="E356" s="5">
        <v>3</v>
      </c>
      <c r="F356" s="123">
        <v>169</v>
      </c>
      <c r="G356" s="123">
        <f t="shared" si="5"/>
        <v>507</v>
      </c>
    </row>
    <row r="357" spans="1:7" ht="14.4" x14ac:dyDescent="0.3">
      <c r="A357" s="122">
        <v>40169</v>
      </c>
      <c r="B357" s="5" t="s">
        <v>353</v>
      </c>
      <c r="C357" s="5" t="s">
        <v>340</v>
      </c>
      <c r="D357" s="5" t="s">
        <v>341</v>
      </c>
      <c r="E357" s="5">
        <v>3</v>
      </c>
      <c r="F357" s="123">
        <v>299</v>
      </c>
      <c r="G357" s="123">
        <f t="shared" si="5"/>
        <v>897</v>
      </c>
    </row>
    <row r="358" spans="1:7" ht="14.4" x14ac:dyDescent="0.3">
      <c r="A358" s="122">
        <v>40170</v>
      </c>
      <c r="B358" s="5" t="s">
        <v>339</v>
      </c>
      <c r="C358" s="5" t="s">
        <v>354</v>
      </c>
      <c r="D358" s="5" t="s">
        <v>355</v>
      </c>
      <c r="E358" s="5">
        <v>3</v>
      </c>
      <c r="F358" s="123">
        <v>225</v>
      </c>
      <c r="G358" s="123">
        <f t="shared" si="5"/>
        <v>675</v>
      </c>
    </row>
    <row r="359" spans="1:7" ht="14.4" x14ac:dyDescent="0.3">
      <c r="A359" s="122">
        <v>40171</v>
      </c>
      <c r="B359" s="5" t="s">
        <v>345</v>
      </c>
      <c r="C359" s="5" t="s">
        <v>340</v>
      </c>
      <c r="D359" s="5" t="s">
        <v>341</v>
      </c>
      <c r="E359" s="5">
        <v>2</v>
      </c>
      <c r="F359" s="123">
        <v>450</v>
      </c>
      <c r="G359" s="123">
        <f t="shared" si="5"/>
        <v>900</v>
      </c>
    </row>
    <row r="360" spans="1:7" ht="14.4" x14ac:dyDescent="0.3">
      <c r="A360" s="122">
        <v>40172</v>
      </c>
      <c r="B360" s="5" t="s">
        <v>346</v>
      </c>
      <c r="C360" s="5" t="s">
        <v>340</v>
      </c>
      <c r="D360" s="5" t="s">
        <v>341</v>
      </c>
      <c r="E360" s="5">
        <v>6</v>
      </c>
      <c r="F360" s="123">
        <v>325</v>
      </c>
      <c r="G360" s="123">
        <f t="shared" si="5"/>
        <v>1950</v>
      </c>
    </row>
    <row r="361" spans="1:7" ht="14.4" x14ac:dyDescent="0.3">
      <c r="A361" s="122">
        <v>40173</v>
      </c>
      <c r="B361" s="5" t="s">
        <v>347</v>
      </c>
      <c r="C361" s="5" t="s">
        <v>350</v>
      </c>
      <c r="D361" s="5" t="s">
        <v>356</v>
      </c>
      <c r="E361" s="5">
        <v>10</v>
      </c>
      <c r="F361" s="123">
        <v>795</v>
      </c>
      <c r="G361" s="123">
        <f t="shared" si="5"/>
        <v>7950</v>
      </c>
    </row>
    <row r="362" spans="1:7" ht="14.4" x14ac:dyDescent="0.3">
      <c r="A362" s="122">
        <v>40174</v>
      </c>
      <c r="B362" s="5" t="s">
        <v>348</v>
      </c>
      <c r="C362" s="5" t="s">
        <v>350</v>
      </c>
      <c r="D362" s="5" t="s">
        <v>351</v>
      </c>
      <c r="E362" s="5">
        <v>9</v>
      </c>
      <c r="F362" s="123">
        <v>429</v>
      </c>
      <c r="G362" s="123">
        <f t="shared" si="5"/>
        <v>3861</v>
      </c>
    </row>
    <row r="363" spans="1:7" ht="14.4" x14ac:dyDescent="0.3">
      <c r="A363" s="122">
        <v>40175</v>
      </c>
      <c r="B363" s="5" t="s">
        <v>349</v>
      </c>
      <c r="C363" s="5" t="s">
        <v>350</v>
      </c>
      <c r="D363" s="5" t="s">
        <v>356</v>
      </c>
      <c r="E363" s="5">
        <v>9</v>
      </c>
      <c r="F363" s="123">
        <v>150</v>
      </c>
      <c r="G363" s="123">
        <f t="shared" si="5"/>
        <v>1350</v>
      </c>
    </row>
    <row r="364" spans="1:7" ht="14.4" x14ac:dyDescent="0.3">
      <c r="A364" s="122">
        <v>40176</v>
      </c>
      <c r="B364" s="5" t="s">
        <v>342</v>
      </c>
      <c r="C364" s="5" t="s">
        <v>350</v>
      </c>
      <c r="D364" s="5" t="s">
        <v>356</v>
      </c>
      <c r="E364" s="5">
        <v>7</v>
      </c>
      <c r="F364" s="123">
        <v>150</v>
      </c>
      <c r="G364" s="123">
        <f t="shared" si="5"/>
        <v>1050</v>
      </c>
    </row>
    <row r="365" spans="1:7" ht="14.4" x14ac:dyDescent="0.3">
      <c r="A365" s="122">
        <v>40177</v>
      </c>
      <c r="B365" s="5" t="s">
        <v>352</v>
      </c>
      <c r="C365" s="5" t="s">
        <v>343</v>
      </c>
      <c r="D365" s="5" t="s">
        <v>344</v>
      </c>
      <c r="E365" s="5">
        <v>2</v>
      </c>
      <c r="F365" s="123">
        <v>400</v>
      </c>
      <c r="G365" s="123">
        <f t="shared" si="5"/>
        <v>800</v>
      </c>
    </row>
    <row r="366" spans="1:7" ht="14.4" x14ac:dyDescent="0.3">
      <c r="A366" s="122">
        <v>40178</v>
      </c>
      <c r="B366" s="5" t="s">
        <v>353</v>
      </c>
      <c r="C366" s="5" t="s">
        <v>350</v>
      </c>
      <c r="D366" s="5" t="s">
        <v>351</v>
      </c>
      <c r="E366" s="5">
        <v>8</v>
      </c>
      <c r="F366" s="123">
        <v>99</v>
      </c>
      <c r="G366" s="123">
        <f t="shared" si="5"/>
        <v>792</v>
      </c>
    </row>
    <row r="367" spans="1:7" ht="14.4" x14ac:dyDescent="0.3">
      <c r="A367" s="122">
        <v>40179</v>
      </c>
      <c r="B367" s="5" t="s">
        <v>339</v>
      </c>
      <c r="C367" s="5" t="s">
        <v>350</v>
      </c>
      <c r="D367" s="5" t="s">
        <v>356</v>
      </c>
      <c r="E367" s="5">
        <v>3</v>
      </c>
      <c r="F367" s="123">
        <v>795</v>
      </c>
      <c r="G367" s="123">
        <f t="shared" si="5"/>
        <v>2385</v>
      </c>
    </row>
    <row r="368" spans="1:7" ht="14.4" x14ac:dyDescent="0.3">
      <c r="A368" s="122">
        <v>40180</v>
      </c>
      <c r="B368" s="5" t="s">
        <v>345</v>
      </c>
      <c r="C368" s="5" t="s">
        <v>343</v>
      </c>
      <c r="D368" s="5" t="s">
        <v>344</v>
      </c>
      <c r="E368" s="5">
        <v>2</v>
      </c>
      <c r="F368" s="123">
        <v>300</v>
      </c>
      <c r="G368" s="123">
        <f t="shared" si="5"/>
        <v>600</v>
      </c>
    </row>
    <row r="369" spans="1:7" ht="14.4" x14ac:dyDescent="0.3">
      <c r="A369" s="122">
        <v>40181</v>
      </c>
      <c r="B369" s="5" t="s">
        <v>346</v>
      </c>
      <c r="C369" s="5" t="s">
        <v>354</v>
      </c>
      <c r="D369" s="5" t="s">
        <v>355</v>
      </c>
      <c r="E369" s="5">
        <v>5</v>
      </c>
      <c r="F369" s="123">
        <v>225</v>
      </c>
      <c r="G369" s="123">
        <f t="shared" si="5"/>
        <v>1125</v>
      </c>
    </row>
    <row r="370" spans="1:7" ht="14.4" x14ac:dyDescent="0.3">
      <c r="A370" s="122">
        <v>40182</v>
      </c>
      <c r="B370" s="5" t="s">
        <v>347</v>
      </c>
      <c r="C370" s="5" t="s">
        <v>350</v>
      </c>
      <c r="D370" s="5" t="s">
        <v>351</v>
      </c>
      <c r="E370" s="5">
        <v>9</v>
      </c>
      <c r="F370" s="123">
        <v>429</v>
      </c>
      <c r="G370" s="123">
        <f t="shared" si="5"/>
        <v>3861</v>
      </c>
    </row>
    <row r="371" spans="1:7" ht="14.4" x14ac:dyDescent="0.3">
      <c r="A371" s="122">
        <v>40183</v>
      </c>
      <c r="B371" s="5" t="s">
        <v>348</v>
      </c>
      <c r="C371" s="5" t="s">
        <v>340</v>
      </c>
      <c r="D371" s="5" t="s">
        <v>341</v>
      </c>
      <c r="E371" s="5">
        <v>2</v>
      </c>
      <c r="F371" s="123">
        <v>299</v>
      </c>
      <c r="G371" s="123">
        <f t="shared" si="5"/>
        <v>598</v>
      </c>
    </row>
    <row r="372" spans="1:7" ht="14.4" x14ac:dyDescent="0.3">
      <c r="A372" s="122">
        <v>40184</v>
      </c>
      <c r="B372" s="5" t="s">
        <v>349</v>
      </c>
      <c r="C372" s="5" t="s">
        <v>343</v>
      </c>
      <c r="D372" s="5" t="s">
        <v>344</v>
      </c>
      <c r="E372" s="5">
        <v>6</v>
      </c>
      <c r="F372" s="123">
        <v>599</v>
      </c>
      <c r="G372" s="123">
        <f t="shared" si="5"/>
        <v>3594</v>
      </c>
    </row>
  </sheetData>
  <pageMargins left="0.78740157499999996" right="0.78740157499999996" top="0.984251969" bottom="0.984251969" header="0.4921259845" footer="0.4921259845"/>
  <pageSetup paperSize="9" orientation="portrait" horizontalDpi="4294967294" verticalDpi="0"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F0BAD-D3AB-48EA-9E97-54E6C948A711}">
  <sheetPr codeName="Tabelle55"/>
  <dimension ref="A1:H22"/>
  <sheetViews>
    <sheetView zoomScale="145" zoomScaleNormal="145" workbookViewId="0">
      <selection sqref="A1:H1"/>
    </sheetView>
  </sheetViews>
  <sheetFormatPr baseColWidth="10" defaultColWidth="12" defaultRowHeight="15.6" x14ac:dyDescent="0.3"/>
  <cols>
    <col min="1" max="1" width="16" style="54" bestFit="1" customWidth="1"/>
    <col min="2" max="2" width="14.77734375" style="54" customWidth="1"/>
    <col min="3" max="3" width="10" style="54" bestFit="1" customWidth="1"/>
    <col min="4" max="4" width="12" style="54"/>
    <col min="5" max="5" width="22.109375" style="54" bestFit="1" customWidth="1"/>
    <col min="6" max="6" width="13.6640625" style="54" bestFit="1" customWidth="1"/>
    <col min="7" max="7" width="14.33203125" style="54" bestFit="1" customWidth="1"/>
    <col min="8" max="8" width="11.44140625" style="54" bestFit="1" customWidth="1"/>
    <col min="9" max="16384" width="12" style="54"/>
  </cols>
  <sheetData>
    <row r="1" spans="1:8" ht="22.8" x14ac:dyDescent="0.4">
      <c r="A1" s="130" t="s">
        <v>281</v>
      </c>
      <c r="B1" s="130"/>
      <c r="C1" s="130"/>
      <c r="D1" s="130"/>
      <c r="E1" s="130"/>
      <c r="F1" s="130"/>
      <c r="G1" s="130"/>
      <c r="H1" s="130"/>
    </row>
    <row r="2" spans="1:8" ht="16.2" thickBot="1" x14ac:dyDescent="0.35"/>
    <row r="3" spans="1:8" ht="16.8" thickTop="1" thickBot="1" x14ac:dyDescent="0.35">
      <c r="A3" s="67"/>
      <c r="B3" s="66" t="s">
        <v>280</v>
      </c>
      <c r="C3" s="65" t="s">
        <v>279</v>
      </c>
      <c r="E3" s="64" t="s">
        <v>278</v>
      </c>
      <c r="F3" s="64" t="s">
        <v>277</v>
      </c>
      <c r="G3" s="64" t="s">
        <v>276</v>
      </c>
      <c r="H3" s="64" t="s">
        <v>275</v>
      </c>
    </row>
    <row r="4" spans="1:8" ht="16.2" thickTop="1" x14ac:dyDescent="0.3">
      <c r="A4" s="63" t="s">
        <v>274</v>
      </c>
      <c r="B4" s="62">
        <v>-3.1</v>
      </c>
      <c r="C4" s="61">
        <v>-6.3</v>
      </c>
      <c r="E4" s="57"/>
      <c r="F4" s="57"/>
      <c r="G4" s="57"/>
      <c r="H4" s="57"/>
    </row>
    <row r="5" spans="1:8" x14ac:dyDescent="0.3">
      <c r="A5" s="63" t="s">
        <v>273</v>
      </c>
      <c r="B5" s="62">
        <v>-1.1000000000000001</v>
      </c>
      <c r="C5" s="61">
        <v>-5.4</v>
      </c>
      <c r="E5" s="57"/>
      <c r="F5" s="57"/>
      <c r="G5" s="57"/>
      <c r="H5" s="57"/>
    </row>
    <row r="6" spans="1:8" x14ac:dyDescent="0.3">
      <c r="A6" s="63" t="s">
        <v>272</v>
      </c>
      <c r="B6" s="62">
        <v>4.2</v>
      </c>
      <c r="C6" s="61">
        <v>-1.5</v>
      </c>
      <c r="E6" s="57"/>
      <c r="F6" s="57"/>
      <c r="G6" s="57"/>
      <c r="H6" s="57"/>
    </row>
    <row r="7" spans="1:8" x14ac:dyDescent="0.3">
      <c r="A7" s="63" t="s">
        <v>271</v>
      </c>
      <c r="B7" s="62">
        <v>8</v>
      </c>
      <c r="C7" s="61">
        <v>5.2</v>
      </c>
      <c r="E7" s="57"/>
      <c r="F7" s="57"/>
      <c r="G7" s="57"/>
      <c r="H7" s="57"/>
    </row>
    <row r="8" spans="1:8" x14ac:dyDescent="0.3">
      <c r="A8" s="63" t="s">
        <v>79</v>
      </c>
      <c r="B8" s="62">
        <v>13.5</v>
      </c>
      <c r="C8" s="61">
        <v>10.5</v>
      </c>
      <c r="E8" s="57"/>
      <c r="F8" s="57"/>
      <c r="G8" s="57"/>
      <c r="H8" s="57"/>
    </row>
    <row r="9" spans="1:8" x14ac:dyDescent="0.3">
      <c r="A9" s="63" t="s">
        <v>270</v>
      </c>
      <c r="B9" s="62">
        <v>16.100000000000001</v>
      </c>
      <c r="C9" s="61">
        <v>14.9</v>
      </c>
      <c r="E9" s="57"/>
      <c r="F9" s="57"/>
      <c r="G9" s="57"/>
      <c r="H9" s="57"/>
    </row>
    <row r="10" spans="1:8" x14ac:dyDescent="0.3">
      <c r="A10" s="63" t="s">
        <v>269</v>
      </c>
      <c r="B10" s="62">
        <v>18.100000000000001</v>
      </c>
      <c r="C10" s="61">
        <v>19.3</v>
      </c>
      <c r="E10" s="57"/>
      <c r="F10" s="57"/>
      <c r="G10" s="57"/>
      <c r="H10" s="57"/>
    </row>
    <row r="11" spans="1:8" x14ac:dyDescent="0.3">
      <c r="A11" s="63" t="s">
        <v>268</v>
      </c>
      <c r="B11" s="62">
        <v>17.399999999999999</v>
      </c>
      <c r="C11" s="61">
        <v>21</v>
      </c>
      <c r="E11" s="57"/>
      <c r="F11" s="57"/>
      <c r="G11" s="57"/>
      <c r="H11" s="57"/>
    </row>
    <row r="12" spans="1:8" x14ac:dyDescent="0.3">
      <c r="A12" s="63" t="s">
        <v>267</v>
      </c>
      <c r="B12" s="62">
        <v>13.8</v>
      </c>
      <c r="C12" s="61">
        <v>16.399999999999999</v>
      </c>
      <c r="E12" s="57"/>
      <c r="F12" s="57"/>
      <c r="G12" s="57"/>
      <c r="H12" s="57"/>
    </row>
    <row r="13" spans="1:8" x14ac:dyDescent="0.3">
      <c r="A13" s="63" t="s">
        <v>266</v>
      </c>
      <c r="B13" s="62">
        <v>8.1</v>
      </c>
      <c r="C13" s="61">
        <v>9.9</v>
      </c>
      <c r="E13" s="57"/>
      <c r="F13" s="57"/>
      <c r="G13" s="57"/>
      <c r="H13" s="57"/>
    </row>
    <row r="14" spans="1:8" x14ac:dyDescent="0.3">
      <c r="A14" s="63" t="s">
        <v>265</v>
      </c>
      <c r="B14" s="62">
        <v>3</v>
      </c>
      <c r="C14" s="61">
        <v>3.2</v>
      </c>
      <c r="E14" s="57"/>
      <c r="F14" s="57"/>
      <c r="G14" s="57"/>
      <c r="H14" s="57"/>
    </row>
    <row r="15" spans="1:8" ht="16.2" thickBot="1" x14ac:dyDescent="0.35">
      <c r="A15" s="60" t="s">
        <v>264</v>
      </c>
      <c r="B15" s="59">
        <v>0.8</v>
      </c>
      <c r="C15" s="58">
        <v>-3.1</v>
      </c>
      <c r="E15" s="57"/>
      <c r="F15" s="57"/>
      <c r="G15" s="57"/>
      <c r="H15" s="57"/>
    </row>
    <row r="16" spans="1:8" ht="16.2" thickTop="1" x14ac:dyDescent="0.3">
      <c r="E16" s="56"/>
      <c r="F16" s="56"/>
      <c r="G16" s="56"/>
      <c r="H16" s="56"/>
    </row>
    <row r="18" spans="1:4" ht="16.2" thickBot="1" x14ac:dyDescent="0.35"/>
    <row r="19" spans="1:4" ht="16.8" thickTop="1" thickBot="1" x14ac:dyDescent="0.35">
      <c r="A19" s="55"/>
      <c r="B19" s="131" t="s">
        <v>263</v>
      </c>
      <c r="C19" s="132"/>
      <c r="D19" s="132"/>
    </row>
    <row r="20" spans="1:4" ht="16.8" thickTop="1" thickBot="1" x14ac:dyDescent="0.35">
      <c r="A20" s="55"/>
      <c r="B20" s="131" t="s">
        <v>262</v>
      </c>
      <c r="C20" s="132"/>
      <c r="D20" s="132"/>
    </row>
    <row r="21" spans="1:4" ht="16.8" thickTop="1" thickBot="1" x14ac:dyDescent="0.35">
      <c r="A21" s="55"/>
      <c r="B21" s="131" t="s">
        <v>261</v>
      </c>
      <c r="C21" s="132"/>
      <c r="D21" s="132"/>
    </row>
    <row r="22" spans="1:4" ht="16.2" thickTop="1" x14ac:dyDescent="0.3"/>
  </sheetData>
  <mergeCells count="4">
    <mergeCell ref="A1:H1"/>
    <mergeCell ref="B19:D19"/>
    <mergeCell ref="B20:D20"/>
    <mergeCell ref="B21:D21"/>
  </mergeCells>
  <pageMargins left="0.78740157499999996" right="0.78740157499999996" top="0.984251969" bottom="0.984251969" header="0.4921259845" footer="0.4921259845"/>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1BB0C-621C-4939-88D1-C7FAED8FFC7E}">
  <sheetPr codeName="Tabelle56"/>
  <dimension ref="A1:H22"/>
  <sheetViews>
    <sheetView zoomScale="145" zoomScaleNormal="145" workbookViewId="0">
      <selection activeCell="G20" sqref="G20"/>
    </sheetView>
  </sheetViews>
  <sheetFormatPr baseColWidth="10" defaultColWidth="12" defaultRowHeight="15.6" x14ac:dyDescent="0.3"/>
  <cols>
    <col min="1" max="1" width="16" style="54" bestFit="1" customWidth="1"/>
    <col min="2" max="2" width="14.77734375" style="54" customWidth="1"/>
    <col min="3" max="3" width="10" style="54" bestFit="1" customWidth="1"/>
    <col min="4" max="4" width="12" style="54"/>
    <col min="5" max="5" width="22.109375" style="54" bestFit="1" customWidth="1"/>
    <col min="6" max="6" width="13.6640625" style="54" bestFit="1" customWidth="1"/>
    <col min="7" max="7" width="14.33203125" style="54" bestFit="1" customWidth="1"/>
    <col min="8" max="8" width="11.44140625" style="54" bestFit="1" customWidth="1"/>
    <col min="9" max="16384" width="12" style="54"/>
  </cols>
  <sheetData>
    <row r="1" spans="1:8" ht="21" x14ac:dyDescent="0.4">
      <c r="A1" s="133" t="s">
        <v>281</v>
      </c>
      <c r="B1" s="133"/>
      <c r="C1" s="133"/>
      <c r="D1" s="133"/>
      <c r="E1" s="133"/>
      <c r="F1" s="133"/>
      <c r="G1" s="133"/>
      <c r="H1" s="133"/>
    </row>
    <row r="2" spans="1:8" ht="16.2" thickBot="1" x14ac:dyDescent="0.35"/>
    <row r="3" spans="1:8" ht="16.8" thickTop="1" thickBot="1" x14ac:dyDescent="0.35">
      <c r="A3" s="67"/>
      <c r="B3" s="66" t="s">
        <v>280</v>
      </c>
      <c r="C3" s="65" t="s">
        <v>279</v>
      </c>
      <c r="E3" s="64" t="s">
        <v>278</v>
      </c>
      <c r="F3" s="64" t="s">
        <v>277</v>
      </c>
      <c r="G3" s="64" t="s">
        <v>276</v>
      </c>
      <c r="H3" s="64" t="s">
        <v>275</v>
      </c>
    </row>
    <row r="4" spans="1:8" ht="16.2" thickTop="1" x14ac:dyDescent="0.3">
      <c r="A4" s="63" t="s">
        <v>274</v>
      </c>
      <c r="B4" s="62">
        <v>-3.1</v>
      </c>
      <c r="C4" s="61">
        <v>-6.3</v>
      </c>
      <c r="E4" s="57" t="str">
        <f t="shared" ref="E4:E15" si="0">IF(B4&gt;C4,"Bremen","Sapporo")</f>
        <v>Bremen</v>
      </c>
      <c r="F4" s="69">
        <f t="shared" ref="F4:F15" si="1">MIN(B4:C4)</f>
        <v>-6.3</v>
      </c>
      <c r="G4" s="69">
        <f t="shared" ref="G4:G15" si="2">MAX(B4:C4)</f>
        <v>-3.1</v>
      </c>
      <c r="H4" s="69">
        <f t="shared" ref="H4:H15" si="3">AVERAGE(B4:C4)</f>
        <v>-4.7</v>
      </c>
    </row>
    <row r="5" spans="1:8" x14ac:dyDescent="0.3">
      <c r="A5" s="63" t="s">
        <v>273</v>
      </c>
      <c r="B5" s="62">
        <v>-1.1000000000000001</v>
      </c>
      <c r="C5" s="61">
        <v>-5.4</v>
      </c>
      <c r="E5" s="57" t="str">
        <f t="shared" si="0"/>
        <v>Bremen</v>
      </c>
      <c r="F5" s="69">
        <f t="shared" si="1"/>
        <v>-5.4</v>
      </c>
      <c r="G5" s="69">
        <f t="shared" si="2"/>
        <v>-1.1000000000000001</v>
      </c>
      <c r="H5" s="69">
        <f t="shared" si="3"/>
        <v>-3.25</v>
      </c>
    </row>
    <row r="6" spans="1:8" x14ac:dyDescent="0.3">
      <c r="A6" s="63" t="s">
        <v>272</v>
      </c>
      <c r="B6" s="62">
        <v>4.2</v>
      </c>
      <c r="C6" s="61">
        <v>-1.5</v>
      </c>
      <c r="E6" s="57" t="str">
        <f t="shared" si="0"/>
        <v>Bremen</v>
      </c>
      <c r="F6" s="69">
        <f t="shared" si="1"/>
        <v>-1.5</v>
      </c>
      <c r="G6" s="69">
        <f t="shared" si="2"/>
        <v>4.2</v>
      </c>
      <c r="H6" s="69">
        <f t="shared" si="3"/>
        <v>1.35</v>
      </c>
    </row>
    <row r="7" spans="1:8" x14ac:dyDescent="0.3">
      <c r="A7" s="63" t="s">
        <v>271</v>
      </c>
      <c r="B7" s="62">
        <v>8</v>
      </c>
      <c r="C7" s="61">
        <v>5.2</v>
      </c>
      <c r="E7" s="57" t="str">
        <f t="shared" si="0"/>
        <v>Bremen</v>
      </c>
      <c r="F7" s="69">
        <f t="shared" si="1"/>
        <v>5.2</v>
      </c>
      <c r="G7" s="69">
        <f t="shared" si="2"/>
        <v>8</v>
      </c>
      <c r="H7" s="69">
        <f t="shared" si="3"/>
        <v>6.6</v>
      </c>
    </row>
    <row r="8" spans="1:8" x14ac:dyDescent="0.3">
      <c r="A8" s="63" t="s">
        <v>79</v>
      </c>
      <c r="B8" s="62">
        <v>13.5</v>
      </c>
      <c r="C8" s="61">
        <v>10.5</v>
      </c>
      <c r="E8" s="57" t="str">
        <f t="shared" si="0"/>
        <v>Bremen</v>
      </c>
      <c r="F8" s="69">
        <f t="shared" si="1"/>
        <v>10.5</v>
      </c>
      <c r="G8" s="69">
        <f t="shared" si="2"/>
        <v>13.5</v>
      </c>
      <c r="H8" s="69">
        <f t="shared" si="3"/>
        <v>12</v>
      </c>
    </row>
    <row r="9" spans="1:8" x14ac:dyDescent="0.3">
      <c r="A9" s="63" t="s">
        <v>270</v>
      </c>
      <c r="B9" s="62">
        <v>16.100000000000001</v>
      </c>
      <c r="C9" s="61">
        <v>14.9</v>
      </c>
      <c r="E9" s="57" t="str">
        <f t="shared" si="0"/>
        <v>Bremen</v>
      </c>
      <c r="F9" s="69">
        <f t="shared" si="1"/>
        <v>14.9</v>
      </c>
      <c r="G9" s="69">
        <f t="shared" si="2"/>
        <v>16.100000000000001</v>
      </c>
      <c r="H9" s="69">
        <f t="shared" si="3"/>
        <v>15.5</v>
      </c>
    </row>
    <row r="10" spans="1:8" x14ac:dyDescent="0.3">
      <c r="A10" s="63" t="s">
        <v>269</v>
      </c>
      <c r="B10" s="62">
        <v>18.100000000000001</v>
      </c>
      <c r="C10" s="61">
        <v>19.3</v>
      </c>
      <c r="E10" s="57" t="str">
        <f t="shared" si="0"/>
        <v>Sapporo</v>
      </c>
      <c r="F10" s="69">
        <f t="shared" si="1"/>
        <v>18.100000000000001</v>
      </c>
      <c r="G10" s="69">
        <f t="shared" si="2"/>
        <v>19.3</v>
      </c>
      <c r="H10" s="69">
        <f t="shared" si="3"/>
        <v>18.700000000000003</v>
      </c>
    </row>
    <row r="11" spans="1:8" x14ac:dyDescent="0.3">
      <c r="A11" s="63" t="s">
        <v>268</v>
      </c>
      <c r="B11" s="62">
        <v>17.399999999999999</v>
      </c>
      <c r="C11" s="61">
        <v>21</v>
      </c>
      <c r="E11" s="57" t="str">
        <f t="shared" si="0"/>
        <v>Sapporo</v>
      </c>
      <c r="F11" s="69">
        <f t="shared" si="1"/>
        <v>17.399999999999999</v>
      </c>
      <c r="G11" s="69">
        <f t="shared" si="2"/>
        <v>21</v>
      </c>
      <c r="H11" s="69">
        <f t="shared" si="3"/>
        <v>19.2</v>
      </c>
    </row>
    <row r="12" spans="1:8" x14ac:dyDescent="0.3">
      <c r="A12" s="63" t="s">
        <v>267</v>
      </c>
      <c r="B12" s="62">
        <v>13.8</v>
      </c>
      <c r="C12" s="61">
        <v>16.399999999999999</v>
      </c>
      <c r="E12" s="57" t="str">
        <f t="shared" si="0"/>
        <v>Sapporo</v>
      </c>
      <c r="F12" s="69">
        <f t="shared" si="1"/>
        <v>13.8</v>
      </c>
      <c r="G12" s="69">
        <f t="shared" si="2"/>
        <v>16.399999999999999</v>
      </c>
      <c r="H12" s="69">
        <f t="shared" si="3"/>
        <v>15.1</v>
      </c>
    </row>
    <row r="13" spans="1:8" x14ac:dyDescent="0.3">
      <c r="A13" s="63" t="s">
        <v>266</v>
      </c>
      <c r="B13" s="62">
        <v>8.1</v>
      </c>
      <c r="C13" s="61">
        <v>9.9</v>
      </c>
      <c r="E13" s="57" t="str">
        <f t="shared" si="0"/>
        <v>Sapporo</v>
      </c>
      <c r="F13" s="69">
        <f t="shared" si="1"/>
        <v>8.1</v>
      </c>
      <c r="G13" s="69">
        <f t="shared" si="2"/>
        <v>9.9</v>
      </c>
      <c r="H13" s="69">
        <f t="shared" si="3"/>
        <v>9</v>
      </c>
    </row>
    <row r="14" spans="1:8" x14ac:dyDescent="0.3">
      <c r="A14" s="63" t="s">
        <v>265</v>
      </c>
      <c r="B14" s="62">
        <v>3</v>
      </c>
      <c r="C14" s="61">
        <v>3.2</v>
      </c>
      <c r="E14" s="57" t="str">
        <f t="shared" si="0"/>
        <v>Sapporo</v>
      </c>
      <c r="F14" s="69">
        <f t="shared" si="1"/>
        <v>3</v>
      </c>
      <c r="G14" s="69">
        <f t="shared" si="2"/>
        <v>3.2</v>
      </c>
      <c r="H14" s="69">
        <f t="shared" si="3"/>
        <v>3.1</v>
      </c>
    </row>
    <row r="15" spans="1:8" ht="16.2" thickBot="1" x14ac:dyDescent="0.35">
      <c r="A15" s="60" t="s">
        <v>264</v>
      </c>
      <c r="B15" s="59">
        <v>0.8</v>
      </c>
      <c r="C15" s="58">
        <v>-3.1</v>
      </c>
      <c r="E15" s="57" t="str">
        <f t="shared" si="0"/>
        <v>Bremen</v>
      </c>
      <c r="F15" s="69">
        <f t="shared" si="1"/>
        <v>-3.1</v>
      </c>
      <c r="G15" s="69">
        <f t="shared" si="2"/>
        <v>0.8</v>
      </c>
      <c r="H15" s="69">
        <f t="shared" si="3"/>
        <v>-1.1499999999999999</v>
      </c>
    </row>
    <row r="16" spans="1:8" ht="16.2" thickTop="1" x14ac:dyDescent="0.3">
      <c r="E16" s="56"/>
      <c r="F16" s="56"/>
      <c r="G16" s="56"/>
      <c r="H16" s="56"/>
    </row>
    <row r="18" spans="1:4" ht="16.2" thickBot="1" x14ac:dyDescent="0.35"/>
    <row r="19" spans="1:4" ht="16.8" thickTop="1" thickBot="1" x14ac:dyDescent="0.35">
      <c r="A19" s="68">
        <f>MAX(B4:C15)</f>
        <v>21</v>
      </c>
      <c r="B19" s="131" t="s">
        <v>263</v>
      </c>
      <c r="C19" s="132"/>
      <c r="D19" s="132"/>
    </row>
    <row r="20" spans="1:4" ht="16.8" thickTop="1" thickBot="1" x14ac:dyDescent="0.35">
      <c r="A20" s="68">
        <f>MIN(B4:C15)</f>
        <v>-6.3</v>
      </c>
      <c r="B20" s="131" t="s">
        <v>262</v>
      </c>
      <c r="C20" s="132"/>
      <c r="D20" s="132"/>
    </row>
    <row r="21" spans="1:4" ht="16.8" thickTop="1" thickBot="1" x14ac:dyDescent="0.35">
      <c r="A21" s="68">
        <f>AVERAGE(B4:C15)</f>
        <v>7.6208333333333336</v>
      </c>
      <c r="B21" s="131" t="s">
        <v>261</v>
      </c>
      <c r="C21" s="132"/>
      <c r="D21" s="132"/>
    </row>
    <row r="22" spans="1:4" ht="16.2" thickTop="1" x14ac:dyDescent="0.3"/>
  </sheetData>
  <mergeCells count="4">
    <mergeCell ref="A1:H1"/>
    <mergeCell ref="B19:D19"/>
    <mergeCell ref="B20:D20"/>
    <mergeCell ref="B21:D21"/>
  </mergeCells>
  <pageMargins left="0.78740157499999996" right="0.78740157499999996" top="0.984251969" bottom="0.984251969" header="0.4921259845" footer="0.4921259845"/>
  <pageSetup paperSize="9" orientation="portrait" r:id="rId1"/>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056F6-BAA1-40FA-8B15-329E8CDA9C1A}">
  <sheetPr transitionEvaluation="1" codeName="Tabelle57"/>
  <dimension ref="A1:E47"/>
  <sheetViews>
    <sheetView zoomScale="145" zoomScaleNormal="145" workbookViewId="0">
      <selection activeCell="A20" sqref="A20"/>
    </sheetView>
  </sheetViews>
  <sheetFormatPr baseColWidth="10" defaultColWidth="11" defaultRowHeight="13.2" x14ac:dyDescent="0.25"/>
  <cols>
    <col min="1" max="1" width="21.33203125" style="70" customWidth="1"/>
    <col min="2" max="2" width="13" style="70" customWidth="1"/>
    <col min="3" max="3" width="7" style="70" customWidth="1"/>
    <col min="4" max="4" width="23.33203125" style="70" bestFit="1" customWidth="1"/>
    <col min="5" max="5" width="9.88671875" style="70" customWidth="1"/>
    <col min="6" max="6" width="11" style="70"/>
    <col min="7" max="7" width="17.88671875" style="70" customWidth="1"/>
    <col min="8" max="8" width="13.33203125" style="70" customWidth="1"/>
    <col min="9" max="9" width="11" style="70"/>
    <col min="10" max="10" width="23.33203125" style="70" bestFit="1" customWidth="1"/>
    <col min="11" max="256" width="11" style="70"/>
    <col min="257" max="257" width="21.33203125" style="70" customWidth="1"/>
    <col min="258" max="258" width="13" style="70" customWidth="1"/>
    <col min="259" max="259" width="7" style="70" customWidth="1"/>
    <col min="260" max="260" width="23.33203125" style="70" bestFit="1" customWidth="1"/>
    <col min="261" max="261" width="9.88671875" style="70" customWidth="1"/>
    <col min="262" max="262" width="11" style="70"/>
    <col min="263" max="263" width="17.109375" style="70" customWidth="1"/>
    <col min="264" max="264" width="13.33203125" style="70" customWidth="1"/>
    <col min="265" max="265" width="11" style="70"/>
    <col min="266" max="266" width="23.33203125" style="70" bestFit="1" customWidth="1"/>
    <col min="267" max="512" width="11" style="70"/>
    <col min="513" max="513" width="21.33203125" style="70" customWidth="1"/>
    <col min="514" max="514" width="13" style="70" customWidth="1"/>
    <col min="515" max="515" width="7" style="70" customWidth="1"/>
    <col min="516" max="516" width="23.33203125" style="70" bestFit="1" customWidth="1"/>
    <col min="517" max="517" width="9.88671875" style="70" customWidth="1"/>
    <col min="518" max="518" width="11" style="70"/>
    <col min="519" max="519" width="17.109375" style="70" customWidth="1"/>
    <col min="520" max="520" width="13.33203125" style="70" customWidth="1"/>
    <col min="521" max="521" width="11" style="70"/>
    <col min="522" max="522" width="23.33203125" style="70" bestFit="1" customWidth="1"/>
    <col min="523" max="768" width="11" style="70"/>
    <col min="769" max="769" width="21.33203125" style="70" customWidth="1"/>
    <col min="770" max="770" width="13" style="70" customWidth="1"/>
    <col min="771" max="771" width="7" style="70" customWidth="1"/>
    <col min="772" max="772" width="23.33203125" style="70" bestFit="1" customWidth="1"/>
    <col min="773" max="773" width="9.88671875" style="70" customWidth="1"/>
    <col min="774" max="774" width="11" style="70"/>
    <col min="775" max="775" width="17.109375" style="70" customWidth="1"/>
    <col min="776" max="776" width="13.33203125" style="70" customWidth="1"/>
    <col min="777" max="777" width="11" style="70"/>
    <col min="778" max="778" width="23.33203125" style="70" bestFit="1" customWidth="1"/>
    <col min="779" max="1024" width="11" style="70"/>
    <col min="1025" max="1025" width="21.33203125" style="70" customWidth="1"/>
    <col min="1026" max="1026" width="13" style="70" customWidth="1"/>
    <col min="1027" max="1027" width="7" style="70" customWidth="1"/>
    <col min="1028" max="1028" width="23.33203125" style="70" bestFit="1" customWidth="1"/>
    <col min="1029" max="1029" width="9.88671875" style="70" customWidth="1"/>
    <col min="1030" max="1030" width="11" style="70"/>
    <col min="1031" max="1031" width="17.109375" style="70" customWidth="1"/>
    <col min="1032" max="1032" width="13.33203125" style="70" customWidth="1"/>
    <col min="1033" max="1033" width="11" style="70"/>
    <col min="1034" max="1034" width="23.33203125" style="70" bestFit="1" customWidth="1"/>
    <col min="1035" max="1280" width="11" style="70"/>
    <col min="1281" max="1281" width="21.33203125" style="70" customWidth="1"/>
    <col min="1282" max="1282" width="13" style="70" customWidth="1"/>
    <col min="1283" max="1283" width="7" style="70" customWidth="1"/>
    <col min="1284" max="1284" width="23.33203125" style="70" bestFit="1" customWidth="1"/>
    <col min="1285" max="1285" width="9.88671875" style="70" customWidth="1"/>
    <col min="1286" max="1286" width="11" style="70"/>
    <col min="1287" max="1287" width="17.109375" style="70" customWidth="1"/>
    <col min="1288" max="1288" width="13.33203125" style="70" customWidth="1"/>
    <col min="1289" max="1289" width="11" style="70"/>
    <col min="1290" max="1290" width="23.33203125" style="70" bestFit="1" customWidth="1"/>
    <col min="1291" max="1536" width="11" style="70"/>
    <col min="1537" max="1537" width="21.33203125" style="70" customWidth="1"/>
    <col min="1538" max="1538" width="13" style="70" customWidth="1"/>
    <col min="1539" max="1539" width="7" style="70" customWidth="1"/>
    <col min="1540" max="1540" width="23.33203125" style="70" bestFit="1" customWidth="1"/>
    <col min="1541" max="1541" width="9.88671875" style="70" customWidth="1"/>
    <col min="1542" max="1542" width="11" style="70"/>
    <col min="1543" max="1543" width="17.109375" style="70" customWidth="1"/>
    <col min="1544" max="1544" width="13.33203125" style="70" customWidth="1"/>
    <col min="1545" max="1545" width="11" style="70"/>
    <col min="1546" max="1546" width="23.33203125" style="70" bestFit="1" customWidth="1"/>
    <col min="1547" max="1792" width="11" style="70"/>
    <col min="1793" max="1793" width="21.33203125" style="70" customWidth="1"/>
    <col min="1794" max="1794" width="13" style="70" customWidth="1"/>
    <col min="1795" max="1795" width="7" style="70" customWidth="1"/>
    <col min="1796" max="1796" width="23.33203125" style="70" bestFit="1" customWidth="1"/>
    <col min="1797" max="1797" width="9.88671875" style="70" customWidth="1"/>
    <col min="1798" max="1798" width="11" style="70"/>
    <col min="1799" max="1799" width="17.109375" style="70" customWidth="1"/>
    <col min="1800" max="1800" width="13.33203125" style="70" customWidth="1"/>
    <col min="1801" max="1801" width="11" style="70"/>
    <col min="1802" max="1802" width="23.33203125" style="70" bestFit="1" customWidth="1"/>
    <col min="1803" max="2048" width="11" style="70"/>
    <col min="2049" max="2049" width="21.33203125" style="70" customWidth="1"/>
    <col min="2050" max="2050" width="13" style="70" customWidth="1"/>
    <col min="2051" max="2051" width="7" style="70" customWidth="1"/>
    <col min="2052" max="2052" width="23.33203125" style="70" bestFit="1" customWidth="1"/>
    <col min="2053" max="2053" width="9.88671875" style="70" customWidth="1"/>
    <col min="2054" max="2054" width="11" style="70"/>
    <col min="2055" max="2055" width="17.109375" style="70" customWidth="1"/>
    <col min="2056" max="2056" width="13.33203125" style="70" customWidth="1"/>
    <col min="2057" max="2057" width="11" style="70"/>
    <col min="2058" max="2058" width="23.33203125" style="70" bestFit="1" customWidth="1"/>
    <col min="2059" max="2304" width="11" style="70"/>
    <col min="2305" max="2305" width="21.33203125" style="70" customWidth="1"/>
    <col min="2306" max="2306" width="13" style="70" customWidth="1"/>
    <col min="2307" max="2307" width="7" style="70" customWidth="1"/>
    <col min="2308" max="2308" width="23.33203125" style="70" bestFit="1" customWidth="1"/>
    <col min="2309" max="2309" width="9.88671875" style="70" customWidth="1"/>
    <col min="2310" max="2310" width="11" style="70"/>
    <col min="2311" max="2311" width="17.109375" style="70" customWidth="1"/>
    <col min="2312" max="2312" width="13.33203125" style="70" customWidth="1"/>
    <col min="2313" max="2313" width="11" style="70"/>
    <col min="2314" max="2314" width="23.33203125" style="70" bestFit="1" customWidth="1"/>
    <col min="2315" max="2560" width="11" style="70"/>
    <col min="2561" max="2561" width="21.33203125" style="70" customWidth="1"/>
    <col min="2562" max="2562" width="13" style="70" customWidth="1"/>
    <col min="2563" max="2563" width="7" style="70" customWidth="1"/>
    <col min="2564" max="2564" width="23.33203125" style="70" bestFit="1" customWidth="1"/>
    <col min="2565" max="2565" width="9.88671875" style="70" customWidth="1"/>
    <col min="2566" max="2566" width="11" style="70"/>
    <col min="2567" max="2567" width="17.109375" style="70" customWidth="1"/>
    <col min="2568" max="2568" width="13.33203125" style="70" customWidth="1"/>
    <col min="2569" max="2569" width="11" style="70"/>
    <col min="2570" max="2570" width="23.33203125" style="70" bestFit="1" customWidth="1"/>
    <col min="2571" max="2816" width="11" style="70"/>
    <col min="2817" max="2817" width="21.33203125" style="70" customWidth="1"/>
    <col min="2818" max="2818" width="13" style="70" customWidth="1"/>
    <col min="2819" max="2819" width="7" style="70" customWidth="1"/>
    <col min="2820" max="2820" width="23.33203125" style="70" bestFit="1" customWidth="1"/>
    <col min="2821" max="2821" width="9.88671875" style="70" customWidth="1"/>
    <col min="2822" max="2822" width="11" style="70"/>
    <col min="2823" max="2823" width="17.109375" style="70" customWidth="1"/>
    <col min="2824" max="2824" width="13.33203125" style="70" customWidth="1"/>
    <col min="2825" max="2825" width="11" style="70"/>
    <col min="2826" max="2826" width="23.33203125" style="70" bestFit="1" customWidth="1"/>
    <col min="2827" max="3072" width="11" style="70"/>
    <col min="3073" max="3073" width="21.33203125" style="70" customWidth="1"/>
    <col min="3074" max="3074" width="13" style="70" customWidth="1"/>
    <col min="3075" max="3075" width="7" style="70" customWidth="1"/>
    <col min="3076" max="3076" width="23.33203125" style="70" bestFit="1" customWidth="1"/>
    <col min="3077" max="3077" width="9.88671875" style="70" customWidth="1"/>
    <col min="3078" max="3078" width="11" style="70"/>
    <col min="3079" max="3079" width="17.109375" style="70" customWidth="1"/>
    <col min="3080" max="3080" width="13.33203125" style="70" customWidth="1"/>
    <col min="3081" max="3081" width="11" style="70"/>
    <col min="3082" max="3082" width="23.33203125" style="70" bestFit="1" customWidth="1"/>
    <col min="3083" max="3328" width="11" style="70"/>
    <col min="3329" max="3329" width="21.33203125" style="70" customWidth="1"/>
    <col min="3330" max="3330" width="13" style="70" customWidth="1"/>
    <col min="3331" max="3331" width="7" style="70" customWidth="1"/>
    <col min="3332" max="3332" width="23.33203125" style="70" bestFit="1" customWidth="1"/>
    <col min="3333" max="3333" width="9.88671875" style="70" customWidth="1"/>
    <col min="3334" max="3334" width="11" style="70"/>
    <col min="3335" max="3335" width="17.109375" style="70" customWidth="1"/>
    <col min="3336" max="3336" width="13.33203125" style="70" customWidth="1"/>
    <col min="3337" max="3337" width="11" style="70"/>
    <col min="3338" max="3338" width="23.33203125" style="70" bestFit="1" customWidth="1"/>
    <col min="3339" max="3584" width="11" style="70"/>
    <col min="3585" max="3585" width="21.33203125" style="70" customWidth="1"/>
    <col min="3586" max="3586" width="13" style="70" customWidth="1"/>
    <col min="3587" max="3587" width="7" style="70" customWidth="1"/>
    <col min="3588" max="3588" width="23.33203125" style="70" bestFit="1" customWidth="1"/>
    <col min="3589" max="3589" width="9.88671875" style="70" customWidth="1"/>
    <col min="3590" max="3590" width="11" style="70"/>
    <col min="3591" max="3591" width="17.109375" style="70" customWidth="1"/>
    <col min="3592" max="3592" width="13.33203125" style="70" customWidth="1"/>
    <col min="3593" max="3593" width="11" style="70"/>
    <col min="3594" max="3594" width="23.33203125" style="70" bestFit="1" customWidth="1"/>
    <col min="3595" max="3840" width="11" style="70"/>
    <col min="3841" max="3841" width="21.33203125" style="70" customWidth="1"/>
    <col min="3842" max="3842" width="13" style="70" customWidth="1"/>
    <col min="3843" max="3843" width="7" style="70" customWidth="1"/>
    <col min="3844" max="3844" width="23.33203125" style="70" bestFit="1" customWidth="1"/>
    <col min="3845" max="3845" width="9.88671875" style="70" customWidth="1"/>
    <col min="3846" max="3846" width="11" style="70"/>
    <col min="3847" max="3847" width="17.109375" style="70" customWidth="1"/>
    <col min="3848" max="3848" width="13.33203125" style="70" customWidth="1"/>
    <col min="3849" max="3849" width="11" style="70"/>
    <col min="3850" max="3850" width="23.33203125" style="70" bestFit="1" customWidth="1"/>
    <col min="3851" max="4096" width="11" style="70"/>
    <col min="4097" max="4097" width="21.33203125" style="70" customWidth="1"/>
    <col min="4098" max="4098" width="13" style="70" customWidth="1"/>
    <col min="4099" max="4099" width="7" style="70" customWidth="1"/>
    <col min="4100" max="4100" width="23.33203125" style="70" bestFit="1" customWidth="1"/>
    <col min="4101" max="4101" width="9.88671875" style="70" customWidth="1"/>
    <col min="4102" max="4102" width="11" style="70"/>
    <col min="4103" max="4103" width="17.109375" style="70" customWidth="1"/>
    <col min="4104" max="4104" width="13.33203125" style="70" customWidth="1"/>
    <col min="4105" max="4105" width="11" style="70"/>
    <col min="4106" max="4106" width="23.33203125" style="70" bestFit="1" customWidth="1"/>
    <col min="4107" max="4352" width="11" style="70"/>
    <col min="4353" max="4353" width="21.33203125" style="70" customWidth="1"/>
    <col min="4354" max="4354" width="13" style="70" customWidth="1"/>
    <col min="4355" max="4355" width="7" style="70" customWidth="1"/>
    <col min="4356" max="4356" width="23.33203125" style="70" bestFit="1" customWidth="1"/>
    <col min="4357" max="4357" width="9.88671875" style="70" customWidth="1"/>
    <col min="4358" max="4358" width="11" style="70"/>
    <col min="4359" max="4359" width="17.109375" style="70" customWidth="1"/>
    <col min="4360" max="4360" width="13.33203125" style="70" customWidth="1"/>
    <col min="4361" max="4361" width="11" style="70"/>
    <col min="4362" max="4362" width="23.33203125" style="70" bestFit="1" customWidth="1"/>
    <col min="4363" max="4608" width="11" style="70"/>
    <col min="4609" max="4609" width="21.33203125" style="70" customWidth="1"/>
    <col min="4610" max="4610" width="13" style="70" customWidth="1"/>
    <col min="4611" max="4611" width="7" style="70" customWidth="1"/>
    <col min="4612" max="4612" width="23.33203125" style="70" bestFit="1" customWidth="1"/>
    <col min="4613" max="4613" width="9.88671875" style="70" customWidth="1"/>
    <col min="4614" max="4614" width="11" style="70"/>
    <col min="4615" max="4615" width="17.109375" style="70" customWidth="1"/>
    <col min="4616" max="4616" width="13.33203125" style="70" customWidth="1"/>
    <col min="4617" max="4617" width="11" style="70"/>
    <col min="4618" max="4618" width="23.33203125" style="70" bestFit="1" customWidth="1"/>
    <col min="4619" max="4864" width="11" style="70"/>
    <col min="4865" max="4865" width="21.33203125" style="70" customWidth="1"/>
    <col min="4866" max="4866" width="13" style="70" customWidth="1"/>
    <col min="4867" max="4867" width="7" style="70" customWidth="1"/>
    <col min="4868" max="4868" width="23.33203125" style="70" bestFit="1" customWidth="1"/>
    <col min="4869" max="4869" width="9.88671875" style="70" customWidth="1"/>
    <col min="4870" max="4870" width="11" style="70"/>
    <col min="4871" max="4871" width="17.109375" style="70" customWidth="1"/>
    <col min="4872" max="4872" width="13.33203125" style="70" customWidth="1"/>
    <col min="4873" max="4873" width="11" style="70"/>
    <col min="4874" max="4874" width="23.33203125" style="70" bestFit="1" customWidth="1"/>
    <col min="4875" max="5120" width="11" style="70"/>
    <col min="5121" max="5121" width="21.33203125" style="70" customWidth="1"/>
    <col min="5122" max="5122" width="13" style="70" customWidth="1"/>
    <col min="5123" max="5123" width="7" style="70" customWidth="1"/>
    <col min="5124" max="5124" width="23.33203125" style="70" bestFit="1" customWidth="1"/>
    <col min="5125" max="5125" width="9.88671875" style="70" customWidth="1"/>
    <col min="5126" max="5126" width="11" style="70"/>
    <col min="5127" max="5127" width="17.109375" style="70" customWidth="1"/>
    <col min="5128" max="5128" width="13.33203125" style="70" customWidth="1"/>
    <col min="5129" max="5129" width="11" style="70"/>
    <col min="5130" max="5130" width="23.33203125" style="70" bestFit="1" customWidth="1"/>
    <col min="5131" max="5376" width="11" style="70"/>
    <col min="5377" max="5377" width="21.33203125" style="70" customWidth="1"/>
    <col min="5378" max="5378" width="13" style="70" customWidth="1"/>
    <col min="5379" max="5379" width="7" style="70" customWidth="1"/>
    <col min="5380" max="5380" width="23.33203125" style="70" bestFit="1" customWidth="1"/>
    <col min="5381" max="5381" width="9.88671875" style="70" customWidth="1"/>
    <col min="5382" max="5382" width="11" style="70"/>
    <col min="5383" max="5383" width="17.109375" style="70" customWidth="1"/>
    <col min="5384" max="5384" width="13.33203125" style="70" customWidth="1"/>
    <col min="5385" max="5385" width="11" style="70"/>
    <col min="5386" max="5386" width="23.33203125" style="70" bestFit="1" customWidth="1"/>
    <col min="5387" max="5632" width="11" style="70"/>
    <col min="5633" max="5633" width="21.33203125" style="70" customWidth="1"/>
    <col min="5634" max="5634" width="13" style="70" customWidth="1"/>
    <col min="5635" max="5635" width="7" style="70" customWidth="1"/>
    <col min="5636" max="5636" width="23.33203125" style="70" bestFit="1" customWidth="1"/>
    <col min="5637" max="5637" width="9.88671875" style="70" customWidth="1"/>
    <col min="5638" max="5638" width="11" style="70"/>
    <col min="5639" max="5639" width="17.109375" style="70" customWidth="1"/>
    <col min="5640" max="5640" width="13.33203125" style="70" customWidth="1"/>
    <col min="5641" max="5641" width="11" style="70"/>
    <col min="5642" max="5642" width="23.33203125" style="70" bestFit="1" customWidth="1"/>
    <col min="5643" max="5888" width="11" style="70"/>
    <col min="5889" max="5889" width="21.33203125" style="70" customWidth="1"/>
    <col min="5890" max="5890" width="13" style="70" customWidth="1"/>
    <col min="5891" max="5891" width="7" style="70" customWidth="1"/>
    <col min="5892" max="5892" width="23.33203125" style="70" bestFit="1" customWidth="1"/>
    <col min="5893" max="5893" width="9.88671875" style="70" customWidth="1"/>
    <col min="5894" max="5894" width="11" style="70"/>
    <col min="5895" max="5895" width="17.109375" style="70" customWidth="1"/>
    <col min="5896" max="5896" width="13.33203125" style="70" customWidth="1"/>
    <col min="5897" max="5897" width="11" style="70"/>
    <col min="5898" max="5898" width="23.33203125" style="70" bestFit="1" customWidth="1"/>
    <col min="5899" max="6144" width="11" style="70"/>
    <col min="6145" max="6145" width="21.33203125" style="70" customWidth="1"/>
    <col min="6146" max="6146" width="13" style="70" customWidth="1"/>
    <col min="6147" max="6147" width="7" style="70" customWidth="1"/>
    <col min="6148" max="6148" width="23.33203125" style="70" bestFit="1" customWidth="1"/>
    <col min="6149" max="6149" width="9.88671875" style="70" customWidth="1"/>
    <col min="6150" max="6150" width="11" style="70"/>
    <col min="6151" max="6151" width="17.109375" style="70" customWidth="1"/>
    <col min="6152" max="6152" width="13.33203125" style="70" customWidth="1"/>
    <col min="6153" max="6153" width="11" style="70"/>
    <col min="6154" max="6154" width="23.33203125" style="70" bestFit="1" customWidth="1"/>
    <col min="6155" max="6400" width="11" style="70"/>
    <col min="6401" max="6401" width="21.33203125" style="70" customWidth="1"/>
    <col min="6402" max="6402" width="13" style="70" customWidth="1"/>
    <col min="6403" max="6403" width="7" style="70" customWidth="1"/>
    <col min="6404" max="6404" width="23.33203125" style="70" bestFit="1" customWidth="1"/>
    <col min="6405" max="6405" width="9.88671875" style="70" customWidth="1"/>
    <col min="6406" max="6406" width="11" style="70"/>
    <col min="6407" max="6407" width="17.109375" style="70" customWidth="1"/>
    <col min="6408" max="6408" width="13.33203125" style="70" customWidth="1"/>
    <col min="6409" max="6409" width="11" style="70"/>
    <col min="6410" max="6410" width="23.33203125" style="70" bestFit="1" customWidth="1"/>
    <col min="6411" max="6656" width="11" style="70"/>
    <col min="6657" max="6657" width="21.33203125" style="70" customWidth="1"/>
    <col min="6658" max="6658" width="13" style="70" customWidth="1"/>
    <col min="6659" max="6659" width="7" style="70" customWidth="1"/>
    <col min="6660" max="6660" width="23.33203125" style="70" bestFit="1" customWidth="1"/>
    <col min="6661" max="6661" width="9.88671875" style="70" customWidth="1"/>
    <col min="6662" max="6662" width="11" style="70"/>
    <col min="6663" max="6663" width="17.109375" style="70" customWidth="1"/>
    <col min="6664" max="6664" width="13.33203125" style="70" customWidth="1"/>
    <col min="6665" max="6665" width="11" style="70"/>
    <col min="6666" max="6666" width="23.33203125" style="70" bestFit="1" customWidth="1"/>
    <col min="6667" max="6912" width="11" style="70"/>
    <col min="6913" max="6913" width="21.33203125" style="70" customWidth="1"/>
    <col min="6914" max="6914" width="13" style="70" customWidth="1"/>
    <col min="6915" max="6915" width="7" style="70" customWidth="1"/>
    <col min="6916" max="6916" width="23.33203125" style="70" bestFit="1" customWidth="1"/>
    <col min="6917" max="6917" width="9.88671875" style="70" customWidth="1"/>
    <col min="6918" max="6918" width="11" style="70"/>
    <col min="6919" max="6919" width="17.109375" style="70" customWidth="1"/>
    <col min="6920" max="6920" width="13.33203125" style="70" customWidth="1"/>
    <col min="6921" max="6921" width="11" style="70"/>
    <col min="6922" max="6922" width="23.33203125" style="70" bestFit="1" customWidth="1"/>
    <col min="6923" max="7168" width="11" style="70"/>
    <col min="7169" max="7169" width="21.33203125" style="70" customWidth="1"/>
    <col min="7170" max="7170" width="13" style="70" customWidth="1"/>
    <col min="7171" max="7171" width="7" style="70" customWidth="1"/>
    <col min="7172" max="7172" width="23.33203125" style="70" bestFit="1" customWidth="1"/>
    <col min="7173" max="7173" width="9.88671875" style="70" customWidth="1"/>
    <col min="7174" max="7174" width="11" style="70"/>
    <col min="7175" max="7175" width="17.109375" style="70" customWidth="1"/>
    <col min="7176" max="7176" width="13.33203125" style="70" customWidth="1"/>
    <col min="7177" max="7177" width="11" style="70"/>
    <col min="7178" max="7178" width="23.33203125" style="70" bestFit="1" customWidth="1"/>
    <col min="7179" max="7424" width="11" style="70"/>
    <col min="7425" max="7425" width="21.33203125" style="70" customWidth="1"/>
    <col min="7426" max="7426" width="13" style="70" customWidth="1"/>
    <col min="7427" max="7427" width="7" style="70" customWidth="1"/>
    <col min="7428" max="7428" width="23.33203125" style="70" bestFit="1" customWidth="1"/>
    <col min="7429" max="7429" width="9.88671875" style="70" customWidth="1"/>
    <col min="7430" max="7430" width="11" style="70"/>
    <col min="7431" max="7431" width="17.109375" style="70" customWidth="1"/>
    <col min="7432" max="7432" width="13.33203125" style="70" customWidth="1"/>
    <col min="7433" max="7433" width="11" style="70"/>
    <col min="7434" max="7434" width="23.33203125" style="70" bestFit="1" customWidth="1"/>
    <col min="7435" max="7680" width="11" style="70"/>
    <col min="7681" max="7681" width="21.33203125" style="70" customWidth="1"/>
    <col min="7682" max="7682" width="13" style="70" customWidth="1"/>
    <col min="7683" max="7683" width="7" style="70" customWidth="1"/>
    <col min="7684" max="7684" width="23.33203125" style="70" bestFit="1" customWidth="1"/>
    <col min="7685" max="7685" width="9.88671875" style="70" customWidth="1"/>
    <col min="7686" max="7686" width="11" style="70"/>
    <col min="7687" max="7687" width="17.109375" style="70" customWidth="1"/>
    <col min="7688" max="7688" width="13.33203125" style="70" customWidth="1"/>
    <col min="7689" max="7689" width="11" style="70"/>
    <col min="7690" max="7690" width="23.33203125" style="70" bestFit="1" customWidth="1"/>
    <col min="7691" max="7936" width="11" style="70"/>
    <col min="7937" max="7937" width="21.33203125" style="70" customWidth="1"/>
    <col min="7938" max="7938" width="13" style="70" customWidth="1"/>
    <col min="7939" max="7939" width="7" style="70" customWidth="1"/>
    <col min="7940" max="7940" width="23.33203125" style="70" bestFit="1" customWidth="1"/>
    <col min="7941" max="7941" width="9.88671875" style="70" customWidth="1"/>
    <col min="7942" max="7942" width="11" style="70"/>
    <col min="7943" max="7943" width="17.109375" style="70" customWidth="1"/>
    <col min="7944" max="7944" width="13.33203125" style="70" customWidth="1"/>
    <col min="7945" max="7945" width="11" style="70"/>
    <col min="7946" max="7946" width="23.33203125" style="70" bestFit="1" customWidth="1"/>
    <col min="7947" max="8192" width="11" style="70"/>
    <col min="8193" max="8193" width="21.33203125" style="70" customWidth="1"/>
    <col min="8194" max="8194" width="13" style="70" customWidth="1"/>
    <col min="8195" max="8195" width="7" style="70" customWidth="1"/>
    <col min="8196" max="8196" width="23.33203125" style="70" bestFit="1" customWidth="1"/>
    <col min="8197" max="8197" width="9.88671875" style="70" customWidth="1"/>
    <col min="8198" max="8198" width="11" style="70"/>
    <col min="8199" max="8199" width="17.109375" style="70" customWidth="1"/>
    <col min="8200" max="8200" width="13.33203125" style="70" customWidth="1"/>
    <col min="8201" max="8201" width="11" style="70"/>
    <col min="8202" max="8202" width="23.33203125" style="70" bestFit="1" customWidth="1"/>
    <col min="8203" max="8448" width="11" style="70"/>
    <col min="8449" max="8449" width="21.33203125" style="70" customWidth="1"/>
    <col min="8450" max="8450" width="13" style="70" customWidth="1"/>
    <col min="8451" max="8451" width="7" style="70" customWidth="1"/>
    <col min="8452" max="8452" width="23.33203125" style="70" bestFit="1" customWidth="1"/>
    <col min="8453" max="8453" width="9.88671875" style="70" customWidth="1"/>
    <col min="8454" max="8454" width="11" style="70"/>
    <col min="8455" max="8455" width="17.109375" style="70" customWidth="1"/>
    <col min="8456" max="8456" width="13.33203125" style="70" customWidth="1"/>
    <col min="8457" max="8457" width="11" style="70"/>
    <col min="8458" max="8458" width="23.33203125" style="70" bestFit="1" customWidth="1"/>
    <col min="8459" max="8704" width="11" style="70"/>
    <col min="8705" max="8705" width="21.33203125" style="70" customWidth="1"/>
    <col min="8706" max="8706" width="13" style="70" customWidth="1"/>
    <col min="8707" max="8707" width="7" style="70" customWidth="1"/>
    <col min="8708" max="8708" width="23.33203125" style="70" bestFit="1" customWidth="1"/>
    <col min="8709" max="8709" width="9.88671875" style="70" customWidth="1"/>
    <col min="8710" max="8710" width="11" style="70"/>
    <col min="8711" max="8711" width="17.109375" style="70" customWidth="1"/>
    <col min="8712" max="8712" width="13.33203125" style="70" customWidth="1"/>
    <col min="8713" max="8713" width="11" style="70"/>
    <col min="8714" max="8714" width="23.33203125" style="70" bestFit="1" customWidth="1"/>
    <col min="8715" max="8960" width="11" style="70"/>
    <col min="8961" max="8961" width="21.33203125" style="70" customWidth="1"/>
    <col min="8962" max="8962" width="13" style="70" customWidth="1"/>
    <col min="8963" max="8963" width="7" style="70" customWidth="1"/>
    <col min="8964" max="8964" width="23.33203125" style="70" bestFit="1" customWidth="1"/>
    <col min="8965" max="8965" width="9.88671875" style="70" customWidth="1"/>
    <col min="8966" max="8966" width="11" style="70"/>
    <col min="8967" max="8967" width="17.109375" style="70" customWidth="1"/>
    <col min="8968" max="8968" width="13.33203125" style="70" customWidth="1"/>
    <col min="8969" max="8969" width="11" style="70"/>
    <col min="8970" max="8970" width="23.33203125" style="70" bestFit="1" customWidth="1"/>
    <col min="8971" max="9216" width="11" style="70"/>
    <col min="9217" max="9217" width="21.33203125" style="70" customWidth="1"/>
    <col min="9218" max="9218" width="13" style="70" customWidth="1"/>
    <col min="9219" max="9219" width="7" style="70" customWidth="1"/>
    <col min="9220" max="9220" width="23.33203125" style="70" bestFit="1" customWidth="1"/>
    <col min="9221" max="9221" width="9.88671875" style="70" customWidth="1"/>
    <col min="9222" max="9222" width="11" style="70"/>
    <col min="9223" max="9223" width="17.109375" style="70" customWidth="1"/>
    <col min="9224" max="9224" width="13.33203125" style="70" customWidth="1"/>
    <col min="9225" max="9225" width="11" style="70"/>
    <col min="9226" max="9226" width="23.33203125" style="70" bestFit="1" customWidth="1"/>
    <col min="9227" max="9472" width="11" style="70"/>
    <col min="9473" max="9473" width="21.33203125" style="70" customWidth="1"/>
    <col min="9474" max="9474" width="13" style="70" customWidth="1"/>
    <col min="9475" max="9475" width="7" style="70" customWidth="1"/>
    <col min="9476" max="9476" width="23.33203125" style="70" bestFit="1" customWidth="1"/>
    <col min="9477" max="9477" width="9.88671875" style="70" customWidth="1"/>
    <col min="9478" max="9478" width="11" style="70"/>
    <col min="9479" max="9479" width="17.109375" style="70" customWidth="1"/>
    <col min="9480" max="9480" width="13.33203125" style="70" customWidth="1"/>
    <col min="9481" max="9481" width="11" style="70"/>
    <col min="9482" max="9482" width="23.33203125" style="70" bestFit="1" customWidth="1"/>
    <col min="9483" max="9728" width="11" style="70"/>
    <col min="9729" max="9729" width="21.33203125" style="70" customWidth="1"/>
    <col min="9730" max="9730" width="13" style="70" customWidth="1"/>
    <col min="9731" max="9731" width="7" style="70" customWidth="1"/>
    <col min="9732" max="9732" width="23.33203125" style="70" bestFit="1" customWidth="1"/>
    <col min="9733" max="9733" width="9.88671875" style="70" customWidth="1"/>
    <col min="9734" max="9734" width="11" style="70"/>
    <col min="9735" max="9735" width="17.109375" style="70" customWidth="1"/>
    <col min="9736" max="9736" width="13.33203125" style="70" customWidth="1"/>
    <col min="9737" max="9737" width="11" style="70"/>
    <col min="9738" max="9738" width="23.33203125" style="70" bestFit="1" customWidth="1"/>
    <col min="9739" max="9984" width="11" style="70"/>
    <col min="9985" max="9985" width="21.33203125" style="70" customWidth="1"/>
    <col min="9986" max="9986" width="13" style="70" customWidth="1"/>
    <col min="9987" max="9987" width="7" style="70" customWidth="1"/>
    <col min="9988" max="9988" width="23.33203125" style="70" bestFit="1" customWidth="1"/>
    <col min="9989" max="9989" width="9.88671875" style="70" customWidth="1"/>
    <col min="9990" max="9990" width="11" style="70"/>
    <col min="9991" max="9991" width="17.109375" style="70" customWidth="1"/>
    <col min="9992" max="9992" width="13.33203125" style="70" customWidth="1"/>
    <col min="9993" max="9993" width="11" style="70"/>
    <col min="9994" max="9994" width="23.33203125" style="70" bestFit="1" customWidth="1"/>
    <col min="9995" max="10240" width="11" style="70"/>
    <col min="10241" max="10241" width="21.33203125" style="70" customWidth="1"/>
    <col min="10242" max="10242" width="13" style="70" customWidth="1"/>
    <col min="10243" max="10243" width="7" style="70" customWidth="1"/>
    <col min="10244" max="10244" width="23.33203125" style="70" bestFit="1" customWidth="1"/>
    <col min="10245" max="10245" width="9.88671875" style="70" customWidth="1"/>
    <col min="10246" max="10246" width="11" style="70"/>
    <col min="10247" max="10247" width="17.109375" style="70" customWidth="1"/>
    <col min="10248" max="10248" width="13.33203125" style="70" customWidth="1"/>
    <col min="10249" max="10249" width="11" style="70"/>
    <col min="10250" max="10250" width="23.33203125" style="70" bestFit="1" customWidth="1"/>
    <col min="10251" max="10496" width="11" style="70"/>
    <col min="10497" max="10497" width="21.33203125" style="70" customWidth="1"/>
    <col min="10498" max="10498" width="13" style="70" customWidth="1"/>
    <col min="10499" max="10499" width="7" style="70" customWidth="1"/>
    <col min="10500" max="10500" width="23.33203125" style="70" bestFit="1" customWidth="1"/>
    <col min="10501" max="10501" width="9.88671875" style="70" customWidth="1"/>
    <col min="10502" max="10502" width="11" style="70"/>
    <col min="10503" max="10503" width="17.109375" style="70" customWidth="1"/>
    <col min="10504" max="10504" width="13.33203125" style="70" customWidth="1"/>
    <col min="10505" max="10505" width="11" style="70"/>
    <col min="10506" max="10506" width="23.33203125" style="70" bestFit="1" customWidth="1"/>
    <col min="10507" max="10752" width="11" style="70"/>
    <col min="10753" max="10753" width="21.33203125" style="70" customWidth="1"/>
    <col min="10754" max="10754" width="13" style="70" customWidth="1"/>
    <col min="10755" max="10755" width="7" style="70" customWidth="1"/>
    <col min="10756" max="10756" width="23.33203125" style="70" bestFit="1" customWidth="1"/>
    <col min="10757" max="10757" width="9.88671875" style="70" customWidth="1"/>
    <col min="10758" max="10758" width="11" style="70"/>
    <col min="10759" max="10759" width="17.109375" style="70" customWidth="1"/>
    <col min="10760" max="10760" width="13.33203125" style="70" customWidth="1"/>
    <col min="10761" max="10761" width="11" style="70"/>
    <col min="10762" max="10762" width="23.33203125" style="70" bestFit="1" customWidth="1"/>
    <col min="10763" max="11008" width="11" style="70"/>
    <col min="11009" max="11009" width="21.33203125" style="70" customWidth="1"/>
    <col min="11010" max="11010" width="13" style="70" customWidth="1"/>
    <col min="11011" max="11011" width="7" style="70" customWidth="1"/>
    <col min="11012" max="11012" width="23.33203125" style="70" bestFit="1" customWidth="1"/>
    <col min="11013" max="11013" width="9.88671875" style="70" customWidth="1"/>
    <col min="11014" max="11014" width="11" style="70"/>
    <col min="11015" max="11015" width="17.109375" style="70" customWidth="1"/>
    <col min="11016" max="11016" width="13.33203125" style="70" customWidth="1"/>
    <col min="11017" max="11017" width="11" style="70"/>
    <col min="11018" max="11018" width="23.33203125" style="70" bestFit="1" customWidth="1"/>
    <col min="11019" max="11264" width="11" style="70"/>
    <col min="11265" max="11265" width="21.33203125" style="70" customWidth="1"/>
    <col min="11266" max="11266" width="13" style="70" customWidth="1"/>
    <col min="11267" max="11267" width="7" style="70" customWidth="1"/>
    <col min="11268" max="11268" width="23.33203125" style="70" bestFit="1" customWidth="1"/>
    <col min="11269" max="11269" width="9.88671875" style="70" customWidth="1"/>
    <col min="11270" max="11270" width="11" style="70"/>
    <col min="11271" max="11271" width="17.109375" style="70" customWidth="1"/>
    <col min="11272" max="11272" width="13.33203125" style="70" customWidth="1"/>
    <col min="11273" max="11273" width="11" style="70"/>
    <col min="11274" max="11274" width="23.33203125" style="70" bestFit="1" customWidth="1"/>
    <col min="11275" max="11520" width="11" style="70"/>
    <col min="11521" max="11521" width="21.33203125" style="70" customWidth="1"/>
    <col min="11522" max="11522" width="13" style="70" customWidth="1"/>
    <col min="11523" max="11523" width="7" style="70" customWidth="1"/>
    <col min="11524" max="11524" width="23.33203125" style="70" bestFit="1" customWidth="1"/>
    <col min="11525" max="11525" width="9.88671875" style="70" customWidth="1"/>
    <col min="11526" max="11526" width="11" style="70"/>
    <col min="11527" max="11527" width="17.109375" style="70" customWidth="1"/>
    <col min="11528" max="11528" width="13.33203125" style="70" customWidth="1"/>
    <col min="11529" max="11529" width="11" style="70"/>
    <col min="11530" max="11530" width="23.33203125" style="70" bestFit="1" customWidth="1"/>
    <col min="11531" max="11776" width="11" style="70"/>
    <col min="11777" max="11777" width="21.33203125" style="70" customWidth="1"/>
    <col min="11778" max="11778" width="13" style="70" customWidth="1"/>
    <col min="11779" max="11779" width="7" style="70" customWidth="1"/>
    <col min="11780" max="11780" width="23.33203125" style="70" bestFit="1" customWidth="1"/>
    <col min="11781" max="11781" width="9.88671875" style="70" customWidth="1"/>
    <col min="11782" max="11782" width="11" style="70"/>
    <col min="11783" max="11783" width="17.109375" style="70" customWidth="1"/>
    <col min="11784" max="11784" width="13.33203125" style="70" customWidth="1"/>
    <col min="11785" max="11785" width="11" style="70"/>
    <col min="11786" max="11786" width="23.33203125" style="70" bestFit="1" customWidth="1"/>
    <col min="11787" max="12032" width="11" style="70"/>
    <col min="12033" max="12033" width="21.33203125" style="70" customWidth="1"/>
    <col min="12034" max="12034" width="13" style="70" customWidth="1"/>
    <col min="12035" max="12035" width="7" style="70" customWidth="1"/>
    <col min="12036" max="12036" width="23.33203125" style="70" bestFit="1" customWidth="1"/>
    <col min="12037" max="12037" width="9.88671875" style="70" customWidth="1"/>
    <col min="12038" max="12038" width="11" style="70"/>
    <col min="12039" max="12039" width="17.109375" style="70" customWidth="1"/>
    <col min="12040" max="12040" width="13.33203125" style="70" customWidth="1"/>
    <col min="12041" max="12041" width="11" style="70"/>
    <col min="12042" max="12042" width="23.33203125" style="70" bestFit="1" customWidth="1"/>
    <col min="12043" max="12288" width="11" style="70"/>
    <col min="12289" max="12289" width="21.33203125" style="70" customWidth="1"/>
    <col min="12290" max="12290" width="13" style="70" customWidth="1"/>
    <col min="12291" max="12291" width="7" style="70" customWidth="1"/>
    <col min="12292" max="12292" width="23.33203125" style="70" bestFit="1" customWidth="1"/>
    <col min="12293" max="12293" width="9.88671875" style="70" customWidth="1"/>
    <col min="12294" max="12294" width="11" style="70"/>
    <col min="12295" max="12295" width="17.109375" style="70" customWidth="1"/>
    <col min="12296" max="12296" width="13.33203125" style="70" customWidth="1"/>
    <col min="12297" max="12297" width="11" style="70"/>
    <col min="12298" max="12298" width="23.33203125" style="70" bestFit="1" customWidth="1"/>
    <col min="12299" max="12544" width="11" style="70"/>
    <col min="12545" max="12545" width="21.33203125" style="70" customWidth="1"/>
    <col min="12546" max="12546" width="13" style="70" customWidth="1"/>
    <col min="12547" max="12547" width="7" style="70" customWidth="1"/>
    <col min="12548" max="12548" width="23.33203125" style="70" bestFit="1" customWidth="1"/>
    <col min="12549" max="12549" width="9.88671875" style="70" customWidth="1"/>
    <col min="12550" max="12550" width="11" style="70"/>
    <col min="12551" max="12551" width="17.109375" style="70" customWidth="1"/>
    <col min="12552" max="12552" width="13.33203125" style="70" customWidth="1"/>
    <col min="12553" max="12553" width="11" style="70"/>
    <col min="12554" max="12554" width="23.33203125" style="70" bestFit="1" customWidth="1"/>
    <col min="12555" max="12800" width="11" style="70"/>
    <col min="12801" max="12801" width="21.33203125" style="70" customWidth="1"/>
    <col min="12802" max="12802" width="13" style="70" customWidth="1"/>
    <col min="12803" max="12803" width="7" style="70" customWidth="1"/>
    <col min="12804" max="12804" width="23.33203125" style="70" bestFit="1" customWidth="1"/>
    <col min="12805" max="12805" width="9.88671875" style="70" customWidth="1"/>
    <col min="12806" max="12806" width="11" style="70"/>
    <col min="12807" max="12807" width="17.109375" style="70" customWidth="1"/>
    <col min="12808" max="12808" width="13.33203125" style="70" customWidth="1"/>
    <col min="12809" max="12809" width="11" style="70"/>
    <col min="12810" max="12810" width="23.33203125" style="70" bestFit="1" customWidth="1"/>
    <col min="12811" max="13056" width="11" style="70"/>
    <col min="13057" max="13057" width="21.33203125" style="70" customWidth="1"/>
    <col min="13058" max="13058" width="13" style="70" customWidth="1"/>
    <col min="13059" max="13059" width="7" style="70" customWidth="1"/>
    <col min="13060" max="13060" width="23.33203125" style="70" bestFit="1" customWidth="1"/>
    <col min="13061" max="13061" width="9.88671875" style="70" customWidth="1"/>
    <col min="13062" max="13062" width="11" style="70"/>
    <col min="13063" max="13063" width="17.109375" style="70" customWidth="1"/>
    <col min="13064" max="13064" width="13.33203125" style="70" customWidth="1"/>
    <col min="13065" max="13065" width="11" style="70"/>
    <col min="13066" max="13066" width="23.33203125" style="70" bestFit="1" customWidth="1"/>
    <col min="13067" max="13312" width="11" style="70"/>
    <col min="13313" max="13313" width="21.33203125" style="70" customWidth="1"/>
    <col min="13314" max="13314" width="13" style="70" customWidth="1"/>
    <col min="13315" max="13315" width="7" style="70" customWidth="1"/>
    <col min="13316" max="13316" width="23.33203125" style="70" bestFit="1" customWidth="1"/>
    <col min="13317" max="13317" width="9.88671875" style="70" customWidth="1"/>
    <col min="13318" max="13318" width="11" style="70"/>
    <col min="13319" max="13319" width="17.109375" style="70" customWidth="1"/>
    <col min="13320" max="13320" width="13.33203125" style="70" customWidth="1"/>
    <col min="13321" max="13321" width="11" style="70"/>
    <col min="13322" max="13322" width="23.33203125" style="70" bestFit="1" customWidth="1"/>
    <col min="13323" max="13568" width="11" style="70"/>
    <col min="13569" max="13569" width="21.33203125" style="70" customWidth="1"/>
    <col min="13570" max="13570" width="13" style="70" customWidth="1"/>
    <col min="13571" max="13571" width="7" style="70" customWidth="1"/>
    <col min="13572" max="13572" width="23.33203125" style="70" bestFit="1" customWidth="1"/>
    <col min="13573" max="13573" width="9.88671875" style="70" customWidth="1"/>
    <col min="13574" max="13574" width="11" style="70"/>
    <col min="13575" max="13575" width="17.109375" style="70" customWidth="1"/>
    <col min="13576" max="13576" width="13.33203125" style="70" customWidth="1"/>
    <col min="13577" max="13577" width="11" style="70"/>
    <col min="13578" max="13578" width="23.33203125" style="70" bestFit="1" customWidth="1"/>
    <col min="13579" max="13824" width="11" style="70"/>
    <col min="13825" max="13825" width="21.33203125" style="70" customWidth="1"/>
    <col min="13826" max="13826" width="13" style="70" customWidth="1"/>
    <col min="13827" max="13827" width="7" style="70" customWidth="1"/>
    <col min="13828" max="13828" width="23.33203125" style="70" bestFit="1" customWidth="1"/>
    <col min="13829" max="13829" width="9.88671875" style="70" customWidth="1"/>
    <col min="13830" max="13830" width="11" style="70"/>
    <col min="13831" max="13831" width="17.109375" style="70" customWidth="1"/>
    <col min="13832" max="13832" width="13.33203125" style="70" customWidth="1"/>
    <col min="13833" max="13833" width="11" style="70"/>
    <col min="13834" max="13834" width="23.33203125" style="70" bestFit="1" customWidth="1"/>
    <col min="13835" max="14080" width="11" style="70"/>
    <col min="14081" max="14081" width="21.33203125" style="70" customWidth="1"/>
    <col min="14082" max="14082" width="13" style="70" customWidth="1"/>
    <col min="14083" max="14083" width="7" style="70" customWidth="1"/>
    <col min="14084" max="14084" width="23.33203125" style="70" bestFit="1" customWidth="1"/>
    <col min="14085" max="14085" width="9.88671875" style="70" customWidth="1"/>
    <col min="14086" max="14086" width="11" style="70"/>
    <col min="14087" max="14087" width="17.109375" style="70" customWidth="1"/>
    <col min="14088" max="14088" width="13.33203125" style="70" customWidth="1"/>
    <col min="14089" max="14089" width="11" style="70"/>
    <col min="14090" max="14090" width="23.33203125" style="70" bestFit="1" customWidth="1"/>
    <col min="14091" max="14336" width="11" style="70"/>
    <col min="14337" max="14337" width="21.33203125" style="70" customWidth="1"/>
    <col min="14338" max="14338" width="13" style="70" customWidth="1"/>
    <col min="14339" max="14339" width="7" style="70" customWidth="1"/>
    <col min="14340" max="14340" width="23.33203125" style="70" bestFit="1" customWidth="1"/>
    <col min="14341" max="14341" width="9.88671875" style="70" customWidth="1"/>
    <col min="14342" max="14342" width="11" style="70"/>
    <col min="14343" max="14343" width="17.109375" style="70" customWidth="1"/>
    <col min="14344" max="14344" width="13.33203125" style="70" customWidth="1"/>
    <col min="14345" max="14345" width="11" style="70"/>
    <col min="14346" max="14346" width="23.33203125" style="70" bestFit="1" customWidth="1"/>
    <col min="14347" max="14592" width="11" style="70"/>
    <col min="14593" max="14593" width="21.33203125" style="70" customWidth="1"/>
    <col min="14594" max="14594" width="13" style="70" customWidth="1"/>
    <col min="14595" max="14595" width="7" style="70" customWidth="1"/>
    <col min="14596" max="14596" width="23.33203125" style="70" bestFit="1" customWidth="1"/>
    <col min="14597" max="14597" width="9.88671875" style="70" customWidth="1"/>
    <col min="14598" max="14598" width="11" style="70"/>
    <col min="14599" max="14599" width="17.109375" style="70" customWidth="1"/>
    <col min="14600" max="14600" width="13.33203125" style="70" customWidth="1"/>
    <col min="14601" max="14601" width="11" style="70"/>
    <col min="14602" max="14602" width="23.33203125" style="70" bestFit="1" customWidth="1"/>
    <col min="14603" max="14848" width="11" style="70"/>
    <col min="14849" max="14849" width="21.33203125" style="70" customWidth="1"/>
    <col min="14850" max="14850" width="13" style="70" customWidth="1"/>
    <col min="14851" max="14851" width="7" style="70" customWidth="1"/>
    <col min="14852" max="14852" width="23.33203125" style="70" bestFit="1" customWidth="1"/>
    <col min="14853" max="14853" width="9.88671875" style="70" customWidth="1"/>
    <col min="14854" max="14854" width="11" style="70"/>
    <col min="14855" max="14855" width="17.109375" style="70" customWidth="1"/>
    <col min="14856" max="14856" width="13.33203125" style="70" customWidth="1"/>
    <col min="14857" max="14857" width="11" style="70"/>
    <col min="14858" max="14858" width="23.33203125" style="70" bestFit="1" customWidth="1"/>
    <col min="14859" max="15104" width="11" style="70"/>
    <col min="15105" max="15105" width="21.33203125" style="70" customWidth="1"/>
    <col min="15106" max="15106" width="13" style="70" customWidth="1"/>
    <col min="15107" max="15107" width="7" style="70" customWidth="1"/>
    <col min="15108" max="15108" width="23.33203125" style="70" bestFit="1" customWidth="1"/>
    <col min="15109" max="15109" width="9.88671875" style="70" customWidth="1"/>
    <col min="15110" max="15110" width="11" style="70"/>
    <col min="15111" max="15111" width="17.109375" style="70" customWidth="1"/>
    <col min="15112" max="15112" width="13.33203125" style="70" customWidth="1"/>
    <col min="15113" max="15113" width="11" style="70"/>
    <col min="15114" max="15114" width="23.33203125" style="70" bestFit="1" customWidth="1"/>
    <col min="15115" max="15360" width="11" style="70"/>
    <col min="15361" max="15361" width="21.33203125" style="70" customWidth="1"/>
    <col min="15362" max="15362" width="13" style="70" customWidth="1"/>
    <col min="15363" max="15363" width="7" style="70" customWidth="1"/>
    <col min="15364" max="15364" width="23.33203125" style="70" bestFit="1" customWidth="1"/>
    <col min="15365" max="15365" width="9.88671875" style="70" customWidth="1"/>
    <col min="15366" max="15366" width="11" style="70"/>
    <col min="15367" max="15367" width="17.109375" style="70" customWidth="1"/>
    <col min="15368" max="15368" width="13.33203125" style="70" customWidth="1"/>
    <col min="15369" max="15369" width="11" style="70"/>
    <col min="15370" max="15370" width="23.33203125" style="70" bestFit="1" customWidth="1"/>
    <col min="15371" max="15616" width="11" style="70"/>
    <col min="15617" max="15617" width="21.33203125" style="70" customWidth="1"/>
    <col min="15618" max="15618" width="13" style="70" customWidth="1"/>
    <col min="15619" max="15619" width="7" style="70" customWidth="1"/>
    <col min="15620" max="15620" width="23.33203125" style="70" bestFit="1" customWidth="1"/>
    <col min="15621" max="15621" width="9.88671875" style="70" customWidth="1"/>
    <col min="15622" max="15622" width="11" style="70"/>
    <col min="15623" max="15623" width="17.109375" style="70" customWidth="1"/>
    <col min="15624" max="15624" width="13.33203125" style="70" customWidth="1"/>
    <col min="15625" max="15625" width="11" style="70"/>
    <col min="15626" max="15626" width="23.33203125" style="70" bestFit="1" customWidth="1"/>
    <col min="15627" max="15872" width="11" style="70"/>
    <col min="15873" max="15873" width="21.33203125" style="70" customWidth="1"/>
    <col min="15874" max="15874" width="13" style="70" customWidth="1"/>
    <col min="15875" max="15875" width="7" style="70" customWidth="1"/>
    <col min="15876" max="15876" width="23.33203125" style="70" bestFit="1" customWidth="1"/>
    <col min="15877" max="15877" width="9.88671875" style="70" customWidth="1"/>
    <col min="15878" max="15878" width="11" style="70"/>
    <col min="15879" max="15879" width="17.109375" style="70" customWidth="1"/>
    <col min="15880" max="15880" width="13.33203125" style="70" customWidth="1"/>
    <col min="15881" max="15881" width="11" style="70"/>
    <col min="15882" max="15882" width="23.33203125" style="70" bestFit="1" customWidth="1"/>
    <col min="15883" max="16128" width="11" style="70"/>
    <col min="16129" max="16129" width="21.33203125" style="70" customWidth="1"/>
    <col min="16130" max="16130" width="13" style="70" customWidth="1"/>
    <col min="16131" max="16131" width="7" style="70" customWidth="1"/>
    <col min="16132" max="16132" width="23.33203125" style="70" bestFit="1" customWidth="1"/>
    <col min="16133" max="16133" width="9.88671875" style="70" customWidth="1"/>
    <col min="16134" max="16134" width="11" style="70"/>
    <col min="16135" max="16135" width="17.109375" style="70" customWidth="1"/>
    <col min="16136" max="16136" width="13.33203125" style="70" customWidth="1"/>
    <col min="16137" max="16137" width="11" style="70"/>
    <col min="16138" max="16138" width="23.33203125" style="70" bestFit="1" customWidth="1"/>
    <col min="16139" max="16384" width="11" style="70"/>
  </cols>
  <sheetData>
    <row r="1" spans="1:5" ht="25.5" customHeight="1" x14ac:dyDescent="0.25">
      <c r="D1" s="81"/>
    </row>
    <row r="7" spans="1:5" x14ac:dyDescent="0.25">
      <c r="A7" s="72" t="s">
        <v>286</v>
      </c>
      <c r="B7" s="83">
        <v>10000</v>
      </c>
    </row>
    <row r="9" spans="1:5" x14ac:dyDescent="0.25">
      <c r="A9" s="72" t="s">
        <v>285</v>
      </c>
      <c r="B9" s="74">
        <v>7.0000000000000007E-2</v>
      </c>
      <c r="D9" s="72" t="s">
        <v>284</v>
      </c>
      <c r="E9" s="74">
        <v>0.03</v>
      </c>
    </row>
    <row r="11" spans="1:5" x14ac:dyDescent="0.25">
      <c r="A11" s="72" t="s">
        <v>283</v>
      </c>
      <c r="B11" s="84"/>
      <c r="D11" s="80"/>
      <c r="E11" s="5"/>
    </row>
    <row r="13" spans="1:5" x14ac:dyDescent="0.25">
      <c r="A13" s="72" t="s">
        <v>282</v>
      </c>
      <c r="B13" s="82">
        <v>5</v>
      </c>
    </row>
    <row r="14" spans="1:5" x14ac:dyDescent="0.25">
      <c r="A14" s="5"/>
      <c r="B14" s="5"/>
      <c r="C14" s="5"/>
      <c r="D14" s="5"/>
      <c r="E14" s="5"/>
    </row>
    <row r="15" spans="1:5" x14ac:dyDescent="0.25">
      <c r="A15" s="79"/>
    </row>
    <row r="30" spans="1:5" s="71" customFormat="1" x14ac:dyDescent="0.25">
      <c r="A30" s="78"/>
    </row>
    <row r="31" spans="1:5" x14ac:dyDescent="0.25">
      <c r="A31" s="77"/>
    </row>
    <row r="32" spans="1:5" x14ac:dyDescent="0.25">
      <c r="A32" s="5"/>
      <c r="B32" s="5"/>
      <c r="D32" s="5"/>
      <c r="E32" s="5"/>
    </row>
    <row r="33" spans="1:5" x14ac:dyDescent="0.25">
      <c r="A33" s="77"/>
    </row>
    <row r="34" spans="1:5" x14ac:dyDescent="0.25">
      <c r="A34" s="77"/>
    </row>
    <row r="35" spans="1:5" x14ac:dyDescent="0.25">
      <c r="A35" s="5"/>
      <c r="B35" s="76"/>
    </row>
    <row r="36" spans="1:5" x14ac:dyDescent="0.25">
      <c r="A36" s="5"/>
      <c r="B36" s="76"/>
    </row>
    <row r="37" spans="1:5" x14ac:dyDescent="0.25">
      <c r="A37" s="5"/>
      <c r="B37" s="76"/>
    </row>
    <row r="38" spans="1:5" x14ac:dyDescent="0.25">
      <c r="A38" s="5"/>
      <c r="B38" s="76"/>
    </row>
    <row r="46" spans="1:5" s="71" customFormat="1" x14ac:dyDescent="0.25">
      <c r="A46" s="7"/>
      <c r="B46" s="7"/>
      <c r="C46" s="7"/>
      <c r="D46" s="7"/>
      <c r="E46" s="7"/>
    </row>
    <row r="47" spans="1:5" x14ac:dyDescent="0.25">
      <c r="A47" s="5"/>
      <c r="B47" s="5"/>
      <c r="C47" s="5"/>
      <c r="D47" s="5"/>
      <c r="E47" s="5"/>
    </row>
  </sheetData>
  <printOptions gridLines="1" gridLinesSet="0"/>
  <pageMargins left="0.39370078740157483" right="0.39370078740157483" top="0.59055118110236227" bottom="0.39370078740157483" header="0.51181102362204722" footer="0.51181102362204722"/>
  <pageSetup orientation="portrait" horizontalDpi="300" verticalDpi="300" r:id="rId1"/>
  <headerFooter alignWithMargins="0"/>
  <drawing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8E53E-CF06-42CA-B604-762E89925C22}">
  <sheetPr transitionEvaluation="1" codeName="Tabelle58"/>
  <dimension ref="A1:E47"/>
  <sheetViews>
    <sheetView zoomScale="145" zoomScaleNormal="145" workbookViewId="0">
      <selection activeCell="B14" sqref="B14"/>
    </sheetView>
  </sheetViews>
  <sheetFormatPr baseColWidth="10" defaultColWidth="11" defaultRowHeight="13.2" x14ac:dyDescent="0.25"/>
  <cols>
    <col min="1" max="1" width="21.33203125" style="70" customWidth="1"/>
    <col min="2" max="2" width="13" style="70" customWidth="1"/>
    <col min="3" max="3" width="7" style="70" customWidth="1"/>
    <col min="4" max="4" width="23.33203125" style="70" bestFit="1" customWidth="1"/>
    <col min="5" max="5" width="9.88671875" style="70" customWidth="1"/>
    <col min="6" max="6" width="11" style="70"/>
    <col min="7" max="7" width="17.88671875" style="70" customWidth="1"/>
    <col min="8" max="8" width="13.33203125" style="70" customWidth="1"/>
    <col min="9" max="9" width="11" style="70"/>
    <col min="10" max="10" width="23.33203125" style="70" bestFit="1" customWidth="1"/>
    <col min="11" max="256" width="11" style="70"/>
    <col min="257" max="257" width="21.33203125" style="70" customWidth="1"/>
    <col min="258" max="258" width="13" style="70" customWidth="1"/>
    <col min="259" max="259" width="7" style="70" customWidth="1"/>
    <col min="260" max="260" width="23.33203125" style="70" bestFit="1" customWidth="1"/>
    <col min="261" max="261" width="9.88671875" style="70" customWidth="1"/>
    <col min="262" max="262" width="11" style="70"/>
    <col min="263" max="263" width="17.109375" style="70" customWidth="1"/>
    <col min="264" max="264" width="13.33203125" style="70" customWidth="1"/>
    <col min="265" max="265" width="11" style="70"/>
    <col min="266" max="266" width="23.33203125" style="70" bestFit="1" customWidth="1"/>
    <col min="267" max="512" width="11" style="70"/>
    <col min="513" max="513" width="21.33203125" style="70" customWidth="1"/>
    <col min="514" max="514" width="13" style="70" customWidth="1"/>
    <col min="515" max="515" width="7" style="70" customWidth="1"/>
    <col min="516" max="516" width="23.33203125" style="70" bestFit="1" customWidth="1"/>
    <col min="517" max="517" width="9.88671875" style="70" customWidth="1"/>
    <col min="518" max="518" width="11" style="70"/>
    <col min="519" max="519" width="17.109375" style="70" customWidth="1"/>
    <col min="520" max="520" width="13.33203125" style="70" customWidth="1"/>
    <col min="521" max="521" width="11" style="70"/>
    <col min="522" max="522" width="23.33203125" style="70" bestFit="1" customWidth="1"/>
    <col min="523" max="768" width="11" style="70"/>
    <col min="769" max="769" width="21.33203125" style="70" customWidth="1"/>
    <col min="770" max="770" width="13" style="70" customWidth="1"/>
    <col min="771" max="771" width="7" style="70" customWidth="1"/>
    <col min="772" max="772" width="23.33203125" style="70" bestFit="1" customWidth="1"/>
    <col min="773" max="773" width="9.88671875" style="70" customWidth="1"/>
    <col min="774" max="774" width="11" style="70"/>
    <col min="775" max="775" width="17.109375" style="70" customWidth="1"/>
    <col min="776" max="776" width="13.33203125" style="70" customWidth="1"/>
    <col min="777" max="777" width="11" style="70"/>
    <col min="778" max="778" width="23.33203125" style="70" bestFit="1" customWidth="1"/>
    <col min="779" max="1024" width="11" style="70"/>
    <col min="1025" max="1025" width="21.33203125" style="70" customWidth="1"/>
    <col min="1026" max="1026" width="13" style="70" customWidth="1"/>
    <col min="1027" max="1027" width="7" style="70" customWidth="1"/>
    <col min="1028" max="1028" width="23.33203125" style="70" bestFit="1" customWidth="1"/>
    <col min="1029" max="1029" width="9.88671875" style="70" customWidth="1"/>
    <col min="1030" max="1030" width="11" style="70"/>
    <col min="1031" max="1031" width="17.109375" style="70" customWidth="1"/>
    <col min="1032" max="1032" width="13.33203125" style="70" customWidth="1"/>
    <col min="1033" max="1033" width="11" style="70"/>
    <col min="1034" max="1034" width="23.33203125" style="70" bestFit="1" customWidth="1"/>
    <col min="1035" max="1280" width="11" style="70"/>
    <col min="1281" max="1281" width="21.33203125" style="70" customWidth="1"/>
    <col min="1282" max="1282" width="13" style="70" customWidth="1"/>
    <col min="1283" max="1283" width="7" style="70" customWidth="1"/>
    <col min="1284" max="1284" width="23.33203125" style="70" bestFit="1" customWidth="1"/>
    <col min="1285" max="1285" width="9.88671875" style="70" customWidth="1"/>
    <col min="1286" max="1286" width="11" style="70"/>
    <col min="1287" max="1287" width="17.109375" style="70" customWidth="1"/>
    <col min="1288" max="1288" width="13.33203125" style="70" customWidth="1"/>
    <col min="1289" max="1289" width="11" style="70"/>
    <col min="1290" max="1290" width="23.33203125" style="70" bestFit="1" customWidth="1"/>
    <col min="1291" max="1536" width="11" style="70"/>
    <col min="1537" max="1537" width="21.33203125" style="70" customWidth="1"/>
    <col min="1538" max="1538" width="13" style="70" customWidth="1"/>
    <col min="1539" max="1539" width="7" style="70" customWidth="1"/>
    <col min="1540" max="1540" width="23.33203125" style="70" bestFit="1" customWidth="1"/>
    <col min="1541" max="1541" width="9.88671875" style="70" customWidth="1"/>
    <col min="1542" max="1542" width="11" style="70"/>
    <col min="1543" max="1543" width="17.109375" style="70" customWidth="1"/>
    <col min="1544" max="1544" width="13.33203125" style="70" customWidth="1"/>
    <col min="1545" max="1545" width="11" style="70"/>
    <col min="1546" max="1546" width="23.33203125" style="70" bestFit="1" customWidth="1"/>
    <col min="1547" max="1792" width="11" style="70"/>
    <col min="1793" max="1793" width="21.33203125" style="70" customWidth="1"/>
    <col min="1794" max="1794" width="13" style="70" customWidth="1"/>
    <col min="1795" max="1795" width="7" style="70" customWidth="1"/>
    <col min="1796" max="1796" width="23.33203125" style="70" bestFit="1" customWidth="1"/>
    <col min="1797" max="1797" width="9.88671875" style="70" customWidth="1"/>
    <col min="1798" max="1798" width="11" style="70"/>
    <col min="1799" max="1799" width="17.109375" style="70" customWidth="1"/>
    <col min="1800" max="1800" width="13.33203125" style="70" customWidth="1"/>
    <col min="1801" max="1801" width="11" style="70"/>
    <col min="1802" max="1802" width="23.33203125" style="70" bestFit="1" customWidth="1"/>
    <col min="1803" max="2048" width="11" style="70"/>
    <col min="2049" max="2049" width="21.33203125" style="70" customWidth="1"/>
    <col min="2050" max="2050" width="13" style="70" customWidth="1"/>
    <col min="2051" max="2051" width="7" style="70" customWidth="1"/>
    <col min="2052" max="2052" width="23.33203125" style="70" bestFit="1" customWidth="1"/>
    <col min="2053" max="2053" width="9.88671875" style="70" customWidth="1"/>
    <col min="2054" max="2054" width="11" style="70"/>
    <col min="2055" max="2055" width="17.109375" style="70" customWidth="1"/>
    <col min="2056" max="2056" width="13.33203125" style="70" customWidth="1"/>
    <col min="2057" max="2057" width="11" style="70"/>
    <col min="2058" max="2058" width="23.33203125" style="70" bestFit="1" customWidth="1"/>
    <col min="2059" max="2304" width="11" style="70"/>
    <col min="2305" max="2305" width="21.33203125" style="70" customWidth="1"/>
    <col min="2306" max="2306" width="13" style="70" customWidth="1"/>
    <col min="2307" max="2307" width="7" style="70" customWidth="1"/>
    <col min="2308" max="2308" width="23.33203125" style="70" bestFit="1" customWidth="1"/>
    <col min="2309" max="2309" width="9.88671875" style="70" customWidth="1"/>
    <col min="2310" max="2310" width="11" style="70"/>
    <col min="2311" max="2311" width="17.109375" style="70" customWidth="1"/>
    <col min="2312" max="2312" width="13.33203125" style="70" customWidth="1"/>
    <col min="2313" max="2313" width="11" style="70"/>
    <col min="2314" max="2314" width="23.33203125" style="70" bestFit="1" customWidth="1"/>
    <col min="2315" max="2560" width="11" style="70"/>
    <col min="2561" max="2561" width="21.33203125" style="70" customWidth="1"/>
    <col min="2562" max="2562" width="13" style="70" customWidth="1"/>
    <col min="2563" max="2563" width="7" style="70" customWidth="1"/>
    <col min="2564" max="2564" width="23.33203125" style="70" bestFit="1" customWidth="1"/>
    <col min="2565" max="2565" width="9.88671875" style="70" customWidth="1"/>
    <col min="2566" max="2566" width="11" style="70"/>
    <col min="2567" max="2567" width="17.109375" style="70" customWidth="1"/>
    <col min="2568" max="2568" width="13.33203125" style="70" customWidth="1"/>
    <col min="2569" max="2569" width="11" style="70"/>
    <col min="2570" max="2570" width="23.33203125" style="70" bestFit="1" customWidth="1"/>
    <col min="2571" max="2816" width="11" style="70"/>
    <col min="2817" max="2817" width="21.33203125" style="70" customWidth="1"/>
    <col min="2818" max="2818" width="13" style="70" customWidth="1"/>
    <col min="2819" max="2819" width="7" style="70" customWidth="1"/>
    <col min="2820" max="2820" width="23.33203125" style="70" bestFit="1" customWidth="1"/>
    <col min="2821" max="2821" width="9.88671875" style="70" customWidth="1"/>
    <col min="2822" max="2822" width="11" style="70"/>
    <col min="2823" max="2823" width="17.109375" style="70" customWidth="1"/>
    <col min="2824" max="2824" width="13.33203125" style="70" customWidth="1"/>
    <col min="2825" max="2825" width="11" style="70"/>
    <col min="2826" max="2826" width="23.33203125" style="70" bestFit="1" customWidth="1"/>
    <col min="2827" max="3072" width="11" style="70"/>
    <col min="3073" max="3073" width="21.33203125" style="70" customWidth="1"/>
    <col min="3074" max="3074" width="13" style="70" customWidth="1"/>
    <col min="3075" max="3075" width="7" style="70" customWidth="1"/>
    <col min="3076" max="3076" width="23.33203125" style="70" bestFit="1" customWidth="1"/>
    <col min="3077" max="3077" width="9.88671875" style="70" customWidth="1"/>
    <col min="3078" max="3078" width="11" style="70"/>
    <col min="3079" max="3079" width="17.109375" style="70" customWidth="1"/>
    <col min="3080" max="3080" width="13.33203125" style="70" customWidth="1"/>
    <col min="3081" max="3081" width="11" style="70"/>
    <col min="3082" max="3082" width="23.33203125" style="70" bestFit="1" customWidth="1"/>
    <col min="3083" max="3328" width="11" style="70"/>
    <col min="3329" max="3329" width="21.33203125" style="70" customWidth="1"/>
    <col min="3330" max="3330" width="13" style="70" customWidth="1"/>
    <col min="3331" max="3331" width="7" style="70" customWidth="1"/>
    <col min="3332" max="3332" width="23.33203125" style="70" bestFit="1" customWidth="1"/>
    <col min="3333" max="3333" width="9.88671875" style="70" customWidth="1"/>
    <col min="3334" max="3334" width="11" style="70"/>
    <col min="3335" max="3335" width="17.109375" style="70" customWidth="1"/>
    <col min="3336" max="3336" width="13.33203125" style="70" customWidth="1"/>
    <col min="3337" max="3337" width="11" style="70"/>
    <col min="3338" max="3338" width="23.33203125" style="70" bestFit="1" customWidth="1"/>
    <col min="3339" max="3584" width="11" style="70"/>
    <col min="3585" max="3585" width="21.33203125" style="70" customWidth="1"/>
    <col min="3586" max="3586" width="13" style="70" customWidth="1"/>
    <col min="3587" max="3587" width="7" style="70" customWidth="1"/>
    <col min="3588" max="3588" width="23.33203125" style="70" bestFit="1" customWidth="1"/>
    <col min="3589" max="3589" width="9.88671875" style="70" customWidth="1"/>
    <col min="3590" max="3590" width="11" style="70"/>
    <col min="3591" max="3591" width="17.109375" style="70" customWidth="1"/>
    <col min="3592" max="3592" width="13.33203125" style="70" customWidth="1"/>
    <col min="3593" max="3593" width="11" style="70"/>
    <col min="3594" max="3594" width="23.33203125" style="70" bestFit="1" customWidth="1"/>
    <col min="3595" max="3840" width="11" style="70"/>
    <col min="3841" max="3841" width="21.33203125" style="70" customWidth="1"/>
    <col min="3842" max="3842" width="13" style="70" customWidth="1"/>
    <col min="3843" max="3843" width="7" style="70" customWidth="1"/>
    <col min="3844" max="3844" width="23.33203125" style="70" bestFit="1" customWidth="1"/>
    <col min="3845" max="3845" width="9.88671875" style="70" customWidth="1"/>
    <col min="3846" max="3846" width="11" style="70"/>
    <col min="3847" max="3847" width="17.109375" style="70" customWidth="1"/>
    <col min="3848" max="3848" width="13.33203125" style="70" customWidth="1"/>
    <col min="3849" max="3849" width="11" style="70"/>
    <col min="3850" max="3850" width="23.33203125" style="70" bestFit="1" customWidth="1"/>
    <col min="3851" max="4096" width="11" style="70"/>
    <col min="4097" max="4097" width="21.33203125" style="70" customWidth="1"/>
    <col min="4098" max="4098" width="13" style="70" customWidth="1"/>
    <col min="4099" max="4099" width="7" style="70" customWidth="1"/>
    <col min="4100" max="4100" width="23.33203125" style="70" bestFit="1" customWidth="1"/>
    <col min="4101" max="4101" width="9.88671875" style="70" customWidth="1"/>
    <col min="4102" max="4102" width="11" style="70"/>
    <col min="4103" max="4103" width="17.109375" style="70" customWidth="1"/>
    <col min="4104" max="4104" width="13.33203125" style="70" customWidth="1"/>
    <col min="4105" max="4105" width="11" style="70"/>
    <col min="4106" max="4106" width="23.33203125" style="70" bestFit="1" customWidth="1"/>
    <col min="4107" max="4352" width="11" style="70"/>
    <col min="4353" max="4353" width="21.33203125" style="70" customWidth="1"/>
    <col min="4354" max="4354" width="13" style="70" customWidth="1"/>
    <col min="4355" max="4355" width="7" style="70" customWidth="1"/>
    <col min="4356" max="4356" width="23.33203125" style="70" bestFit="1" customWidth="1"/>
    <col min="4357" max="4357" width="9.88671875" style="70" customWidth="1"/>
    <col min="4358" max="4358" width="11" style="70"/>
    <col min="4359" max="4359" width="17.109375" style="70" customWidth="1"/>
    <col min="4360" max="4360" width="13.33203125" style="70" customWidth="1"/>
    <col min="4361" max="4361" width="11" style="70"/>
    <col min="4362" max="4362" width="23.33203125" style="70" bestFit="1" customWidth="1"/>
    <col min="4363" max="4608" width="11" style="70"/>
    <col min="4609" max="4609" width="21.33203125" style="70" customWidth="1"/>
    <col min="4610" max="4610" width="13" style="70" customWidth="1"/>
    <col min="4611" max="4611" width="7" style="70" customWidth="1"/>
    <col min="4612" max="4612" width="23.33203125" style="70" bestFit="1" customWidth="1"/>
    <col min="4613" max="4613" width="9.88671875" style="70" customWidth="1"/>
    <col min="4614" max="4614" width="11" style="70"/>
    <col min="4615" max="4615" width="17.109375" style="70" customWidth="1"/>
    <col min="4616" max="4616" width="13.33203125" style="70" customWidth="1"/>
    <col min="4617" max="4617" width="11" style="70"/>
    <col min="4618" max="4618" width="23.33203125" style="70" bestFit="1" customWidth="1"/>
    <col min="4619" max="4864" width="11" style="70"/>
    <col min="4865" max="4865" width="21.33203125" style="70" customWidth="1"/>
    <col min="4866" max="4866" width="13" style="70" customWidth="1"/>
    <col min="4867" max="4867" width="7" style="70" customWidth="1"/>
    <col min="4868" max="4868" width="23.33203125" style="70" bestFit="1" customWidth="1"/>
    <col min="4869" max="4869" width="9.88671875" style="70" customWidth="1"/>
    <col min="4870" max="4870" width="11" style="70"/>
    <col min="4871" max="4871" width="17.109375" style="70" customWidth="1"/>
    <col min="4872" max="4872" width="13.33203125" style="70" customWidth="1"/>
    <col min="4873" max="4873" width="11" style="70"/>
    <col min="4874" max="4874" width="23.33203125" style="70" bestFit="1" customWidth="1"/>
    <col min="4875" max="5120" width="11" style="70"/>
    <col min="5121" max="5121" width="21.33203125" style="70" customWidth="1"/>
    <col min="5122" max="5122" width="13" style="70" customWidth="1"/>
    <col min="5123" max="5123" width="7" style="70" customWidth="1"/>
    <col min="5124" max="5124" width="23.33203125" style="70" bestFit="1" customWidth="1"/>
    <col min="5125" max="5125" width="9.88671875" style="70" customWidth="1"/>
    <col min="5126" max="5126" width="11" style="70"/>
    <col min="5127" max="5127" width="17.109375" style="70" customWidth="1"/>
    <col min="5128" max="5128" width="13.33203125" style="70" customWidth="1"/>
    <col min="5129" max="5129" width="11" style="70"/>
    <col min="5130" max="5130" width="23.33203125" style="70" bestFit="1" customWidth="1"/>
    <col min="5131" max="5376" width="11" style="70"/>
    <col min="5377" max="5377" width="21.33203125" style="70" customWidth="1"/>
    <col min="5378" max="5378" width="13" style="70" customWidth="1"/>
    <col min="5379" max="5379" width="7" style="70" customWidth="1"/>
    <col min="5380" max="5380" width="23.33203125" style="70" bestFit="1" customWidth="1"/>
    <col min="5381" max="5381" width="9.88671875" style="70" customWidth="1"/>
    <col min="5382" max="5382" width="11" style="70"/>
    <col min="5383" max="5383" width="17.109375" style="70" customWidth="1"/>
    <col min="5384" max="5384" width="13.33203125" style="70" customWidth="1"/>
    <col min="5385" max="5385" width="11" style="70"/>
    <col min="5386" max="5386" width="23.33203125" style="70" bestFit="1" customWidth="1"/>
    <col min="5387" max="5632" width="11" style="70"/>
    <col min="5633" max="5633" width="21.33203125" style="70" customWidth="1"/>
    <col min="5634" max="5634" width="13" style="70" customWidth="1"/>
    <col min="5635" max="5635" width="7" style="70" customWidth="1"/>
    <col min="5636" max="5636" width="23.33203125" style="70" bestFit="1" customWidth="1"/>
    <col min="5637" max="5637" width="9.88671875" style="70" customWidth="1"/>
    <col min="5638" max="5638" width="11" style="70"/>
    <col min="5639" max="5639" width="17.109375" style="70" customWidth="1"/>
    <col min="5640" max="5640" width="13.33203125" style="70" customWidth="1"/>
    <col min="5641" max="5641" width="11" style="70"/>
    <col min="5642" max="5642" width="23.33203125" style="70" bestFit="1" customWidth="1"/>
    <col min="5643" max="5888" width="11" style="70"/>
    <col min="5889" max="5889" width="21.33203125" style="70" customWidth="1"/>
    <col min="5890" max="5890" width="13" style="70" customWidth="1"/>
    <col min="5891" max="5891" width="7" style="70" customWidth="1"/>
    <col min="5892" max="5892" width="23.33203125" style="70" bestFit="1" customWidth="1"/>
    <col min="5893" max="5893" width="9.88671875" style="70" customWidth="1"/>
    <col min="5894" max="5894" width="11" style="70"/>
    <col min="5895" max="5895" width="17.109375" style="70" customWidth="1"/>
    <col min="5896" max="5896" width="13.33203125" style="70" customWidth="1"/>
    <col min="5897" max="5897" width="11" style="70"/>
    <col min="5898" max="5898" width="23.33203125" style="70" bestFit="1" customWidth="1"/>
    <col min="5899" max="6144" width="11" style="70"/>
    <col min="6145" max="6145" width="21.33203125" style="70" customWidth="1"/>
    <col min="6146" max="6146" width="13" style="70" customWidth="1"/>
    <col min="6147" max="6147" width="7" style="70" customWidth="1"/>
    <col min="6148" max="6148" width="23.33203125" style="70" bestFit="1" customWidth="1"/>
    <col min="6149" max="6149" width="9.88671875" style="70" customWidth="1"/>
    <col min="6150" max="6150" width="11" style="70"/>
    <col min="6151" max="6151" width="17.109375" style="70" customWidth="1"/>
    <col min="6152" max="6152" width="13.33203125" style="70" customWidth="1"/>
    <col min="6153" max="6153" width="11" style="70"/>
    <col min="6154" max="6154" width="23.33203125" style="70" bestFit="1" customWidth="1"/>
    <col min="6155" max="6400" width="11" style="70"/>
    <col min="6401" max="6401" width="21.33203125" style="70" customWidth="1"/>
    <col min="6402" max="6402" width="13" style="70" customWidth="1"/>
    <col min="6403" max="6403" width="7" style="70" customWidth="1"/>
    <col min="6404" max="6404" width="23.33203125" style="70" bestFit="1" customWidth="1"/>
    <col min="6405" max="6405" width="9.88671875" style="70" customWidth="1"/>
    <col min="6406" max="6406" width="11" style="70"/>
    <col min="6407" max="6407" width="17.109375" style="70" customWidth="1"/>
    <col min="6408" max="6408" width="13.33203125" style="70" customWidth="1"/>
    <col min="6409" max="6409" width="11" style="70"/>
    <col min="6410" max="6410" width="23.33203125" style="70" bestFit="1" customWidth="1"/>
    <col min="6411" max="6656" width="11" style="70"/>
    <col min="6657" max="6657" width="21.33203125" style="70" customWidth="1"/>
    <col min="6658" max="6658" width="13" style="70" customWidth="1"/>
    <col min="6659" max="6659" width="7" style="70" customWidth="1"/>
    <col min="6660" max="6660" width="23.33203125" style="70" bestFit="1" customWidth="1"/>
    <col min="6661" max="6661" width="9.88671875" style="70" customWidth="1"/>
    <col min="6662" max="6662" width="11" style="70"/>
    <col min="6663" max="6663" width="17.109375" style="70" customWidth="1"/>
    <col min="6664" max="6664" width="13.33203125" style="70" customWidth="1"/>
    <col min="6665" max="6665" width="11" style="70"/>
    <col min="6666" max="6666" width="23.33203125" style="70" bestFit="1" customWidth="1"/>
    <col min="6667" max="6912" width="11" style="70"/>
    <col min="6913" max="6913" width="21.33203125" style="70" customWidth="1"/>
    <col min="6914" max="6914" width="13" style="70" customWidth="1"/>
    <col min="6915" max="6915" width="7" style="70" customWidth="1"/>
    <col min="6916" max="6916" width="23.33203125" style="70" bestFit="1" customWidth="1"/>
    <col min="6917" max="6917" width="9.88671875" style="70" customWidth="1"/>
    <col min="6918" max="6918" width="11" style="70"/>
    <col min="6919" max="6919" width="17.109375" style="70" customWidth="1"/>
    <col min="6920" max="6920" width="13.33203125" style="70" customWidth="1"/>
    <col min="6921" max="6921" width="11" style="70"/>
    <col min="6922" max="6922" width="23.33203125" style="70" bestFit="1" customWidth="1"/>
    <col min="6923" max="7168" width="11" style="70"/>
    <col min="7169" max="7169" width="21.33203125" style="70" customWidth="1"/>
    <col min="7170" max="7170" width="13" style="70" customWidth="1"/>
    <col min="7171" max="7171" width="7" style="70" customWidth="1"/>
    <col min="7172" max="7172" width="23.33203125" style="70" bestFit="1" customWidth="1"/>
    <col min="7173" max="7173" width="9.88671875" style="70" customWidth="1"/>
    <col min="7174" max="7174" width="11" style="70"/>
    <col min="7175" max="7175" width="17.109375" style="70" customWidth="1"/>
    <col min="7176" max="7176" width="13.33203125" style="70" customWidth="1"/>
    <col min="7177" max="7177" width="11" style="70"/>
    <col min="7178" max="7178" width="23.33203125" style="70" bestFit="1" customWidth="1"/>
    <col min="7179" max="7424" width="11" style="70"/>
    <col min="7425" max="7425" width="21.33203125" style="70" customWidth="1"/>
    <col min="7426" max="7426" width="13" style="70" customWidth="1"/>
    <col min="7427" max="7427" width="7" style="70" customWidth="1"/>
    <col min="7428" max="7428" width="23.33203125" style="70" bestFit="1" customWidth="1"/>
    <col min="7429" max="7429" width="9.88671875" style="70" customWidth="1"/>
    <col min="7430" max="7430" width="11" style="70"/>
    <col min="7431" max="7431" width="17.109375" style="70" customWidth="1"/>
    <col min="7432" max="7432" width="13.33203125" style="70" customWidth="1"/>
    <col min="7433" max="7433" width="11" style="70"/>
    <col min="7434" max="7434" width="23.33203125" style="70" bestFit="1" customWidth="1"/>
    <col min="7435" max="7680" width="11" style="70"/>
    <col min="7681" max="7681" width="21.33203125" style="70" customWidth="1"/>
    <col min="7682" max="7682" width="13" style="70" customWidth="1"/>
    <col min="7683" max="7683" width="7" style="70" customWidth="1"/>
    <col min="7684" max="7684" width="23.33203125" style="70" bestFit="1" customWidth="1"/>
    <col min="7685" max="7685" width="9.88671875" style="70" customWidth="1"/>
    <col min="7686" max="7686" width="11" style="70"/>
    <col min="7687" max="7687" width="17.109375" style="70" customWidth="1"/>
    <col min="7688" max="7688" width="13.33203125" style="70" customWidth="1"/>
    <col min="7689" max="7689" width="11" style="70"/>
    <col min="7690" max="7690" width="23.33203125" style="70" bestFit="1" customWidth="1"/>
    <col min="7691" max="7936" width="11" style="70"/>
    <col min="7937" max="7937" width="21.33203125" style="70" customWidth="1"/>
    <col min="7938" max="7938" width="13" style="70" customWidth="1"/>
    <col min="7939" max="7939" width="7" style="70" customWidth="1"/>
    <col min="7940" max="7940" width="23.33203125" style="70" bestFit="1" customWidth="1"/>
    <col min="7941" max="7941" width="9.88671875" style="70" customWidth="1"/>
    <col min="7942" max="7942" width="11" style="70"/>
    <col min="7943" max="7943" width="17.109375" style="70" customWidth="1"/>
    <col min="7944" max="7944" width="13.33203125" style="70" customWidth="1"/>
    <col min="7945" max="7945" width="11" style="70"/>
    <col min="7946" max="7946" width="23.33203125" style="70" bestFit="1" customWidth="1"/>
    <col min="7947" max="8192" width="11" style="70"/>
    <col min="8193" max="8193" width="21.33203125" style="70" customWidth="1"/>
    <col min="8194" max="8194" width="13" style="70" customWidth="1"/>
    <col min="8195" max="8195" width="7" style="70" customWidth="1"/>
    <col min="8196" max="8196" width="23.33203125" style="70" bestFit="1" customWidth="1"/>
    <col min="8197" max="8197" width="9.88671875" style="70" customWidth="1"/>
    <col min="8198" max="8198" width="11" style="70"/>
    <col min="8199" max="8199" width="17.109375" style="70" customWidth="1"/>
    <col min="8200" max="8200" width="13.33203125" style="70" customWidth="1"/>
    <col min="8201" max="8201" width="11" style="70"/>
    <col min="8202" max="8202" width="23.33203125" style="70" bestFit="1" customWidth="1"/>
    <col min="8203" max="8448" width="11" style="70"/>
    <col min="8449" max="8449" width="21.33203125" style="70" customWidth="1"/>
    <col min="8450" max="8450" width="13" style="70" customWidth="1"/>
    <col min="8451" max="8451" width="7" style="70" customWidth="1"/>
    <col min="8452" max="8452" width="23.33203125" style="70" bestFit="1" customWidth="1"/>
    <col min="8453" max="8453" width="9.88671875" style="70" customWidth="1"/>
    <col min="8454" max="8454" width="11" style="70"/>
    <col min="8455" max="8455" width="17.109375" style="70" customWidth="1"/>
    <col min="8456" max="8456" width="13.33203125" style="70" customWidth="1"/>
    <col min="8457" max="8457" width="11" style="70"/>
    <col min="8458" max="8458" width="23.33203125" style="70" bestFit="1" customWidth="1"/>
    <col min="8459" max="8704" width="11" style="70"/>
    <col min="8705" max="8705" width="21.33203125" style="70" customWidth="1"/>
    <col min="8706" max="8706" width="13" style="70" customWidth="1"/>
    <col min="8707" max="8707" width="7" style="70" customWidth="1"/>
    <col min="8708" max="8708" width="23.33203125" style="70" bestFit="1" customWidth="1"/>
    <col min="8709" max="8709" width="9.88671875" style="70" customWidth="1"/>
    <col min="8710" max="8710" width="11" style="70"/>
    <col min="8711" max="8711" width="17.109375" style="70" customWidth="1"/>
    <col min="8712" max="8712" width="13.33203125" style="70" customWidth="1"/>
    <col min="8713" max="8713" width="11" style="70"/>
    <col min="8714" max="8714" width="23.33203125" style="70" bestFit="1" customWidth="1"/>
    <col min="8715" max="8960" width="11" style="70"/>
    <col min="8961" max="8961" width="21.33203125" style="70" customWidth="1"/>
    <col min="8962" max="8962" width="13" style="70" customWidth="1"/>
    <col min="8963" max="8963" width="7" style="70" customWidth="1"/>
    <col min="8964" max="8964" width="23.33203125" style="70" bestFit="1" customWidth="1"/>
    <col min="8965" max="8965" width="9.88671875" style="70" customWidth="1"/>
    <col min="8966" max="8966" width="11" style="70"/>
    <col min="8967" max="8967" width="17.109375" style="70" customWidth="1"/>
    <col min="8968" max="8968" width="13.33203125" style="70" customWidth="1"/>
    <col min="8969" max="8969" width="11" style="70"/>
    <col min="8970" max="8970" width="23.33203125" style="70" bestFit="1" customWidth="1"/>
    <col min="8971" max="9216" width="11" style="70"/>
    <col min="9217" max="9217" width="21.33203125" style="70" customWidth="1"/>
    <col min="9218" max="9218" width="13" style="70" customWidth="1"/>
    <col min="9219" max="9219" width="7" style="70" customWidth="1"/>
    <col min="9220" max="9220" width="23.33203125" style="70" bestFit="1" customWidth="1"/>
    <col min="9221" max="9221" width="9.88671875" style="70" customWidth="1"/>
    <col min="9222" max="9222" width="11" style="70"/>
    <col min="9223" max="9223" width="17.109375" style="70" customWidth="1"/>
    <col min="9224" max="9224" width="13.33203125" style="70" customWidth="1"/>
    <col min="9225" max="9225" width="11" style="70"/>
    <col min="9226" max="9226" width="23.33203125" style="70" bestFit="1" customWidth="1"/>
    <col min="9227" max="9472" width="11" style="70"/>
    <col min="9473" max="9473" width="21.33203125" style="70" customWidth="1"/>
    <col min="9474" max="9474" width="13" style="70" customWidth="1"/>
    <col min="9475" max="9475" width="7" style="70" customWidth="1"/>
    <col min="9476" max="9476" width="23.33203125" style="70" bestFit="1" customWidth="1"/>
    <col min="9477" max="9477" width="9.88671875" style="70" customWidth="1"/>
    <col min="9478" max="9478" width="11" style="70"/>
    <col min="9479" max="9479" width="17.109375" style="70" customWidth="1"/>
    <col min="9480" max="9480" width="13.33203125" style="70" customWidth="1"/>
    <col min="9481" max="9481" width="11" style="70"/>
    <col min="9482" max="9482" width="23.33203125" style="70" bestFit="1" customWidth="1"/>
    <col min="9483" max="9728" width="11" style="70"/>
    <col min="9729" max="9729" width="21.33203125" style="70" customWidth="1"/>
    <col min="9730" max="9730" width="13" style="70" customWidth="1"/>
    <col min="9731" max="9731" width="7" style="70" customWidth="1"/>
    <col min="9732" max="9732" width="23.33203125" style="70" bestFit="1" customWidth="1"/>
    <col min="9733" max="9733" width="9.88671875" style="70" customWidth="1"/>
    <col min="9734" max="9734" width="11" style="70"/>
    <col min="9735" max="9735" width="17.109375" style="70" customWidth="1"/>
    <col min="9736" max="9736" width="13.33203125" style="70" customWidth="1"/>
    <col min="9737" max="9737" width="11" style="70"/>
    <col min="9738" max="9738" width="23.33203125" style="70" bestFit="1" customWidth="1"/>
    <col min="9739" max="9984" width="11" style="70"/>
    <col min="9985" max="9985" width="21.33203125" style="70" customWidth="1"/>
    <col min="9986" max="9986" width="13" style="70" customWidth="1"/>
    <col min="9987" max="9987" width="7" style="70" customWidth="1"/>
    <col min="9988" max="9988" width="23.33203125" style="70" bestFit="1" customWidth="1"/>
    <col min="9989" max="9989" width="9.88671875" style="70" customWidth="1"/>
    <col min="9990" max="9990" width="11" style="70"/>
    <col min="9991" max="9991" width="17.109375" style="70" customWidth="1"/>
    <col min="9992" max="9992" width="13.33203125" style="70" customWidth="1"/>
    <col min="9993" max="9993" width="11" style="70"/>
    <col min="9994" max="9994" width="23.33203125" style="70" bestFit="1" customWidth="1"/>
    <col min="9995" max="10240" width="11" style="70"/>
    <col min="10241" max="10241" width="21.33203125" style="70" customWidth="1"/>
    <col min="10242" max="10242" width="13" style="70" customWidth="1"/>
    <col min="10243" max="10243" width="7" style="70" customWidth="1"/>
    <col min="10244" max="10244" width="23.33203125" style="70" bestFit="1" customWidth="1"/>
    <col min="10245" max="10245" width="9.88671875" style="70" customWidth="1"/>
    <col min="10246" max="10246" width="11" style="70"/>
    <col min="10247" max="10247" width="17.109375" style="70" customWidth="1"/>
    <col min="10248" max="10248" width="13.33203125" style="70" customWidth="1"/>
    <col min="10249" max="10249" width="11" style="70"/>
    <col min="10250" max="10250" width="23.33203125" style="70" bestFit="1" customWidth="1"/>
    <col min="10251" max="10496" width="11" style="70"/>
    <col min="10497" max="10497" width="21.33203125" style="70" customWidth="1"/>
    <col min="10498" max="10498" width="13" style="70" customWidth="1"/>
    <col min="10499" max="10499" width="7" style="70" customWidth="1"/>
    <col min="10500" max="10500" width="23.33203125" style="70" bestFit="1" customWidth="1"/>
    <col min="10501" max="10501" width="9.88671875" style="70" customWidth="1"/>
    <col min="10502" max="10502" width="11" style="70"/>
    <col min="10503" max="10503" width="17.109375" style="70" customWidth="1"/>
    <col min="10504" max="10504" width="13.33203125" style="70" customWidth="1"/>
    <col min="10505" max="10505" width="11" style="70"/>
    <col min="10506" max="10506" width="23.33203125" style="70" bestFit="1" customWidth="1"/>
    <col min="10507" max="10752" width="11" style="70"/>
    <col min="10753" max="10753" width="21.33203125" style="70" customWidth="1"/>
    <col min="10754" max="10754" width="13" style="70" customWidth="1"/>
    <col min="10755" max="10755" width="7" style="70" customWidth="1"/>
    <col min="10756" max="10756" width="23.33203125" style="70" bestFit="1" customWidth="1"/>
    <col min="10757" max="10757" width="9.88671875" style="70" customWidth="1"/>
    <col min="10758" max="10758" width="11" style="70"/>
    <col min="10759" max="10759" width="17.109375" style="70" customWidth="1"/>
    <col min="10760" max="10760" width="13.33203125" style="70" customWidth="1"/>
    <col min="10761" max="10761" width="11" style="70"/>
    <col min="10762" max="10762" width="23.33203125" style="70" bestFit="1" customWidth="1"/>
    <col min="10763" max="11008" width="11" style="70"/>
    <col min="11009" max="11009" width="21.33203125" style="70" customWidth="1"/>
    <col min="11010" max="11010" width="13" style="70" customWidth="1"/>
    <col min="11011" max="11011" width="7" style="70" customWidth="1"/>
    <col min="11012" max="11012" width="23.33203125" style="70" bestFit="1" customWidth="1"/>
    <col min="11013" max="11013" width="9.88671875" style="70" customWidth="1"/>
    <col min="11014" max="11014" width="11" style="70"/>
    <col min="11015" max="11015" width="17.109375" style="70" customWidth="1"/>
    <col min="11016" max="11016" width="13.33203125" style="70" customWidth="1"/>
    <col min="11017" max="11017" width="11" style="70"/>
    <col min="11018" max="11018" width="23.33203125" style="70" bestFit="1" customWidth="1"/>
    <col min="11019" max="11264" width="11" style="70"/>
    <col min="11265" max="11265" width="21.33203125" style="70" customWidth="1"/>
    <col min="11266" max="11266" width="13" style="70" customWidth="1"/>
    <col min="11267" max="11267" width="7" style="70" customWidth="1"/>
    <col min="11268" max="11268" width="23.33203125" style="70" bestFit="1" customWidth="1"/>
    <col min="11269" max="11269" width="9.88671875" style="70" customWidth="1"/>
    <col min="11270" max="11270" width="11" style="70"/>
    <col min="11271" max="11271" width="17.109375" style="70" customWidth="1"/>
    <col min="11272" max="11272" width="13.33203125" style="70" customWidth="1"/>
    <col min="11273" max="11273" width="11" style="70"/>
    <col min="11274" max="11274" width="23.33203125" style="70" bestFit="1" customWidth="1"/>
    <col min="11275" max="11520" width="11" style="70"/>
    <col min="11521" max="11521" width="21.33203125" style="70" customWidth="1"/>
    <col min="11522" max="11522" width="13" style="70" customWidth="1"/>
    <col min="11523" max="11523" width="7" style="70" customWidth="1"/>
    <col min="11524" max="11524" width="23.33203125" style="70" bestFit="1" customWidth="1"/>
    <col min="11525" max="11525" width="9.88671875" style="70" customWidth="1"/>
    <col min="11526" max="11526" width="11" style="70"/>
    <col min="11527" max="11527" width="17.109375" style="70" customWidth="1"/>
    <col min="11528" max="11528" width="13.33203125" style="70" customWidth="1"/>
    <col min="11529" max="11529" width="11" style="70"/>
    <col min="11530" max="11530" width="23.33203125" style="70" bestFit="1" customWidth="1"/>
    <col min="11531" max="11776" width="11" style="70"/>
    <col min="11777" max="11777" width="21.33203125" style="70" customWidth="1"/>
    <col min="11778" max="11778" width="13" style="70" customWidth="1"/>
    <col min="11779" max="11779" width="7" style="70" customWidth="1"/>
    <col min="11780" max="11780" width="23.33203125" style="70" bestFit="1" customWidth="1"/>
    <col min="11781" max="11781" width="9.88671875" style="70" customWidth="1"/>
    <col min="11782" max="11782" width="11" style="70"/>
    <col min="11783" max="11783" width="17.109375" style="70" customWidth="1"/>
    <col min="11784" max="11784" width="13.33203125" style="70" customWidth="1"/>
    <col min="11785" max="11785" width="11" style="70"/>
    <col min="11786" max="11786" width="23.33203125" style="70" bestFit="1" customWidth="1"/>
    <col min="11787" max="12032" width="11" style="70"/>
    <col min="12033" max="12033" width="21.33203125" style="70" customWidth="1"/>
    <col min="12034" max="12034" width="13" style="70" customWidth="1"/>
    <col min="12035" max="12035" width="7" style="70" customWidth="1"/>
    <col min="12036" max="12036" width="23.33203125" style="70" bestFit="1" customWidth="1"/>
    <col min="12037" max="12037" width="9.88671875" style="70" customWidth="1"/>
    <col min="12038" max="12038" width="11" style="70"/>
    <col min="12039" max="12039" width="17.109375" style="70" customWidth="1"/>
    <col min="12040" max="12040" width="13.33203125" style="70" customWidth="1"/>
    <col min="12041" max="12041" width="11" style="70"/>
    <col min="12042" max="12042" width="23.33203125" style="70" bestFit="1" customWidth="1"/>
    <col min="12043" max="12288" width="11" style="70"/>
    <col min="12289" max="12289" width="21.33203125" style="70" customWidth="1"/>
    <col min="12290" max="12290" width="13" style="70" customWidth="1"/>
    <col min="12291" max="12291" width="7" style="70" customWidth="1"/>
    <col min="12292" max="12292" width="23.33203125" style="70" bestFit="1" customWidth="1"/>
    <col min="12293" max="12293" width="9.88671875" style="70" customWidth="1"/>
    <col min="12294" max="12294" width="11" style="70"/>
    <col min="12295" max="12295" width="17.109375" style="70" customWidth="1"/>
    <col min="12296" max="12296" width="13.33203125" style="70" customWidth="1"/>
    <col min="12297" max="12297" width="11" style="70"/>
    <col min="12298" max="12298" width="23.33203125" style="70" bestFit="1" customWidth="1"/>
    <col min="12299" max="12544" width="11" style="70"/>
    <col min="12545" max="12545" width="21.33203125" style="70" customWidth="1"/>
    <col min="12546" max="12546" width="13" style="70" customWidth="1"/>
    <col min="12547" max="12547" width="7" style="70" customWidth="1"/>
    <col min="12548" max="12548" width="23.33203125" style="70" bestFit="1" customWidth="1"/>
    <col min="12549" max="12549" width="9.88671875" style="70" customWidth="1"/>
    <col min="12550" max="12550" width="11" style="70"/>
    <col min="12551" max="12551" width="17.109375" style="70" customWidth="1"/>
    <col min="12552" max="12552" width="13.33203125" style="70" customWidth="1"/>
    <col min="12553" max="12553" width="11" style="70"/>
    <col min="12554" max="12554" width="23.33203125" style="70" bestFit="1" customWidth="1"/>
    <col min="12555" max="12800" width="11" style="70"/>
    <col min="12801" max="12801" width="21.33203125" style="70" customWidth="1"/>
    <col min="12802" max="12802" width="13" style="70" customWidth="1"/>
    <col min="12803" max="12803" width="7" style="70" customWidth="1"/>
    <col min="12804" max="12804" width="23.33203125" style="70" bestFit="1" customWidth="1"/>
    <col min="12805" max="12805" width="9.88671875" style="70" customWidth="1"/>
    <col min="12806" max="12806" width="11" style="70"/>
    <col min="12807" max="12807" width="17.109375" style="70" customWidth="1"/>
    <col min="12808" max="12808" width="13.33203125" style="70" customWidth="1"/>
    <col min="12809" max="12809" width="11" style="70"/>
    <col min="12810" max="12810" width="23.33203125" style="70" bestFit="1" customWidth="1"/>
    <col min="12811" max="13056" width="11" style="70"/>
    <col min="13057" max="13057" width="21.33203125" style="70" customWidth="1"/>
    <col min="13058" max="13058" width="13" style="70" customWidth="1"/>
    <col min="13059" max="13059" width="7" style="70" customWidth="1"/>
    <col min="13060" max="13060" width="23.33203125" style="70" bestFit="1" customWidth="1"/>
    <col min="13061" max="13061" width="9.88671875" style="70" customWidth="1"/>
    <col min="13062" max="13062" width="11" style="70"/>
    <col min="13063" max="13063" width="17.109375" style="70" customWidth="1"/>
    <col min="13064" max="13064" width="13.33203125" style="70" customWidth="1"/>
    <col min="13065" max="13065" width="11" style="70"/>
    <col min="13066" max="13066" width="23.33203125" style="70" bestFit="1" customWidth="1"/>
    <col min="13067" max="13312" width="11" style="70"/>
    <col min="13313" max="13313" width="21.33203125" style="70" customWidth="1"/>
    <col min="13314" max="13314" width="13" style="70" customWidth="1"/>
    <col min="13315" max="13315" width="7" style="70" customWidth="1"/>
    <col min="13316" max="13316" width="23.33203125" style="70" bestFit="1" customWidth="1"/>
    <col min="13317" max="13317" width="9.88671875" style="70" customWidth="1"/>
    <col min="13318" max="13318" width="11" style="70"/>
    <col min="13319" max="13319" width="17.109375" style="70" customWidth="1"/>
    <col min="13320" max="13320" width="13.33203125" style="70" customWidth="1"/>
    <col min="13321" max="13321" width="11" style="70"/>
    <col min="13322" max="13322" width="23.33203125" style="70" bestFit="1" customWidth="1"/>
    <col min="13323" max="13568" width="11" style="70"/>
    <col min="13569" max="13569" width="21.33203125" style="70" customWidth="1"/>
    <col min="13570" max="13570" width="13" style="70" customWidth="1"/>
    <col min="13571" max="13571" width="7" style="70" customWidth="1"/>
    <col min="13572" max="13572" width="23.33203125" style="70" bestFit="1" customWidth="1"/>
    <col min="13573" max="13573" width="9.88671875" style="70" customWidth="1"/>
    <col min="13574" max="13574" width="11" style="70"/>
    <col min="13575" max="13575" width="17.109375" style="70" customWidth="1"/>
    <col min="13576" max="13576" width="13.33203125" style="70" customWidth="1"/>
    <col min="13577" max="13577" width="11" style="70"/>
    <col min="13578" max="13578" width="23.33203125" style="70" bestFit="1" customWidth="1"/>
    <col min="13579" max="13824" width="11" style="70"/>
    <col min="13825" max="13825" width="21.33203125" style="70" customWidth="1"/>
    <col min="13826" max="13826" width="13" style="70" customWidth="1"/>
    <col min="13827" max="13827" width="7" style="70" customWidth="1"/>
    <col min="13828" max="13828" width="23.33203125" style="70" bestFit="1" customWidth="1"/>
    <col min="13829" max="13829" width="9.88671875" style="70" customWidth="1"/>
    <col min="13830" max="13830" width="11" style="70"/>
    <col min="13831" max="13831" width="17.109375" style="70" customWidth="1"/>
    <col min="13832" max="13832" width="13.33203125" style="70" customWidth="1"/>
    <col min="13833" max="13833" width="11" style="70"/>
    <col min="13834" max="13834" width="23.33203125" style="70" bestFit="1" customWidth="1"/>
    <col min="13835" max="14080" width="11" style="70"/>
    <col min="14081" max="14081" width="21.33203125" style="70" customWidth="1"/>
    <col min="14082" max="14082" width="13" style="70" customWidth="1"/>
    <col min="14083" max="14083" width="7" style="70" customWidth="1"/>
    <col min="14084" max="14084" width="23.33203125" style="70" bestFit="1" customWidth="1"/>
    <col min="14085" max="14085" width="9.88671875" style="70" customWidth="1"/>
    <col min="14086" max="14086" width="11" style="70"/>
    <col min="14087" max="14087" width="17.109375" style="70" customWidth="1"/>
    <col min="14088" max="14088" width="13.33203125" style="70" customWidth="1"/>
    <col min="14089" max="14089" width="11" style="70"/>
    <col min="14090" max="14090" width="23.33203125" style="70" bestFit="1" customWidth="1"/>
    <col min="14091" max="14336" width="11" style="70"/>
    <col min="14337" max="14337" width="21.33203125" style="70" customWidth="1"/>
    <col min="14338" max="14338" width="13" style="70" customWidth="1"/>
    <col min="14339" max="14339" width="7" style="70" customWidth="1"/>
    <col min="14340" max="14340" width="23.33203125" style="70" bestFit="1" customWidth="1"/>
    <col min="14341" max="14341" width="9.88671875" style="70" customWidth="1"/>
    <col min="14342" max="14342" width="11" style="70"/>
    <col min="14343" max="14343" width="17.109375" style="70" customWidth="1"/>
    <col min="14344" max="14344" width="13.33203125" style="70" customWidth="1"/>
    <col min="14345" max="14345" width="11" style="70"/>
    <col min="14346" max="14346" width="23.33203125" style="70" bestFit="1" customWidth="1"/>
    <col min="14347" max="14592" width="11" style="70"/>
    <col min="14593" max="14593" width="21.33203125" style="70" customWidth="1"/>
    <col min="14594" max="14594" width="13" style="70" customWidth="1"/>
    <col min="14595" max="14595" width="7" style="70" customWidth="1"/>
    <col min="14596" max="14596" width="23.33203125" style="70" bestFit="1" customWidth="1"/>
    <col min="14597" max="14597" width="9.88671875" style="70" customWidth="1"/>
    <col min="14598" max="14598" width="11" style="70"/>
    <col min="14599" max="14599" width="17.109375" style="70" customWidth="1"/>
    <col min="14600" max="14600" width="13.33203125" style="70" customWidth="1"/>
    <col min="14601" max="14601" width="11" style="70"/>
    <col min="14602" max="14602" width="23.33203125" style="70" bestFit="1" customWidth="1"/>
    <col min="14603" max="14848" width="11" style="70"/>
    <col min="14849" max="14849" width="21.33203125" style="70" customWidth="1"/>
    <col min="14850" max="14850" width="13" style="70" customWidth="1"/>
    <col min="14851" max="14851" width="7" style="70" customWidth="1"/>
    <col min="14852" max="14852" width="23.33203125" style="70" bestFit="1" customWidth="1"/>
    <col min="14853" max="14853" width="9.88671875" style="70" customWidth="1"/>
    <col min="14854" max="14854" width="11" style="70"/>
    <col min="14855" max="14855" width="17.109375" style="70" customWidth="1"/>
    <col min="14856" max="14856" width="13.33203125" style="70" customWidth="1"/>
    <col min="14857" max="14857" width="11" style="70"/>
    <col min="14858" max="14858" width="23.33203125" style="70" bestFit="1" customWidth="1"/>
    <col min="14859" max="15104" width="11" style="70"/>
    <col min="15105" max="15105" width="21.33203125" style="70" customWidth="1"/>
    <col min="15106" max="15106" width="13" style="70" customWidth="1"/>
    <col min="15107" max="15107" width="7" style="70" customWidth="1"/>
    <col min="15108" max="15108" width="23.33203125" style="70" bestFit="1" customWidth="1"/>
    <col min="15109" max="15109" width="9.88671875" style="70" customWidth="1"/>
    <col min="15110" max="15110" width="11" style="70"/>
    <col min="15111" max="15111" width="17.109375" style="70" customWidth="1"/>
    <col min="15112" max="15112" width="13.33203125" style="70" customWidth="1"/>
    <col min="15113" max="15113" width="11" style="70"/>
    <col min="15114" max="15114" width="23.33203125" style="70" bestFit="1" customWidth="1"/>
    <col min="15115" max="15360" width="11" style="70"/>
    <col min="15361" max="15361" width="21.33203125" style="70" customWidth="1"/>
    <col min="15362" max="15362" width="13" style="70" customWidth="1"/>
    <col min="15363" max="15363" width="7" style="70" customWidth="1"/>
    <col min="15364" max="15364" width="23.33203125" style="70" bestFit="1" customWidth="1"/>
    <col min="15365" max="15365" width="9.88671875" style="70" customWidth="1"/>
    <col min="15366" max="15366" width="11" style="70"/>
    <col min="15367" max="15367" width="17.109375" style="70" customWidth="1"/>
    <col min="15368" max="15368" width="13.33203125" style="70" customWidth="1"/>
    <col min="15369" max="15369" width="11" style="70"/>
    <col min="15370" max="15370" width="23.33203125" style="70" bestFit="1" customWidth="1"/>
    <col min="15371" max="15616" width="11" style="70"/>
    <col min="15617" max="15617" width="21.33203125" style="70" customWidth="1"/>
    <col min="15618" max="15618" width="13" style="70" customWidth="1"/>
    <col min="15619" max="15619" width="7" style="70" customWidth="1"/>
    <col min="15620" max="15620" width="23.33203125" style="70" bestFit="1" customWidth="1"/>
    <col min="15621" max="15621" width="9.88671875" style="70" customWidth="1"/>
    <col min="15622" max="15622" width="11" style="70"/>
    <col min="15623" max="15623" width="17.109375" style="70" customWidth="1"/>
    <col min="15624" max="15624" width="13.33203125" style="70" customWidth="1"/>
    <col min="15625" max="15625" width="11" style="70"/>
    <col min="15626" max="15626" width="23.33203125" style="70" bestFit="1" customWidth="1"/>
    <col min="15627" max="15872" width="11" style="70"/>
    <col min="15873" max="15873" width="21.33203125" style="70" customWidth="1"/>
    <col min="15874" max="15874" width="13" style="70" customWidth="1"/>
    <col min="15875" max="15875" width="7" style="70" customWidth="1"/>
    <col min="15876" max="15876" width="23.33203125" style="70" bestFit="1" customWidth="1"/>
    <col min="15877" max="15877" width="9.88671875" style="70" customWidth="1"/>
    <col min="15878" max="15878" width="11" style="70"/>
    <col min="15879" max="15879" width="17.109375" style="70" customWidth="1"/>
    <col min="15880" max="15880" width="13.33203125" style="70" customWidth="1"/>
    <col min="15881" max="15881" width="11" style="70"/>
    <col min="15882" max="15882" width="23.33203125" style="70" bestFit="1" customWidth="1"/>
    <col min="15883" max="16128" width="11" style="70"/>
    <col min="16129" max="16129" width="21.33203125" style="70" customWidth="1"/>
    <col min="16130" max="16130" width="13" style="70" customWidth="1"/>
    <col min="16131" max="16131" width="7" style="70" customWidth="1"/>
    <col min="16132" max="16132" width="23.33203125" style="70" bestFit="1" customWidth="1"/>
    <col min="16133" max="16133" width="9.88671875" style="70" customWidth="1"/>
    <col min="16134" max="16134" width="11" style="70"/>
    <col min="16135" max="16135" width="17.109375" style="70" customWidth="1"/>
    <col min="16136" max="16136" width="13.33203125" style="70" customWidth="1"/>
    <col min="16137" max="16137" width="11" style="70"/>
    <col min="16138" max="16138" width="23.33203125" style="70" bestFit="1" customWidth="1"/>
    <col min="16139" max="16384" width="11" style="70"/>
  </cols>
  <sheetData>
    <row r="1" spans="1:5" ht="25.5" customHeight="1" x14ac:dyDescent="0.25">
      <c r="D1" s="81"/>
    </row>
    <row r="7" spans="1:5" x14ac:dyDescent="0.25">
      <c r="A7" s="72" t="s">
        <v>286</v>
      </c>
      <c r="B7" s="83">
        <v>10000</v>
      </c>
    </row>
    <row r="9" spans="1:5" x14ac:dyDescent="0.25">
      <c r="A9" s="72" t="s">
        <v>285</v>
      </c>
      <c r="B9" s="74">
        <v>7.0000000000000007E-2</v>
      </c>
      <c r="D9" s="72" t="s">
        <v>284</v>
      </c>
      <c r="E9" s="74">
        <v>0.03</v>
      </c>
    </row>
    <row r="11" spans="1:5" x14ac:dyDescent="0.25">
      <c r="A11" s="72" t="s">
        <v>283</v>
      </c>
      <c r="B11" s="84">
        <f>IF(B7&gt;10000,B7*B9,IF(B13&gt;4,B7*B9,B7*E9))</f>
        <v>700.00000000000011</v>
      </c>
      <c r="D11" s="80"/>
      <c r="E11" s="5"/>
    </row>
    <row r="13" spans="1:5" x14ac:dyDescent="0.25">
      <c r="A13" s="72" t="s">
        <v>282</v>
      </c>
      <c r="B13" s="82">
        <v>5</v>
      </c>
    </row>
    <row r="14" spans="1:5" x14ac:dyDescent="0.25">
      <c r="A14" s="5"/>
      <c r="B14" s="5"/>
      <c r="C14" s="5"/>
      <c r="D14" s="5"/>
      <c r="E14" s="5"/>
    </row>
    <row r="15" spans="1:5" x14ac:dyDescent="0.25">
      <c r="A15" s="79"/>
    </row>
    <row r="30" spans="1:5" s="71" customFormat="1" x14ac:dyDescent="0.25">
      <c r="A30" s="78"/>
    </row>
    <row r="31" spans="1:5" x14ac:dyDescent="0.25">
      <c r="A31" s="77"/>
    </row>
    <row r="32" spans="1:5" x14ac:dyDescent="0.25">
      <c r="A32" s="5"/>
      <c r="B32" s="5"/>
      <c r="D32" s="5"/>
      <c r="E32" s="5"/>
    </row>
    <row r="33" spans="1:5" x14ac:dyDescent="0.25">
      <c r="A33" s="77"/>
    </row>
    <row r="34" spans="1:5" x14ac:dyDescent="0.25">
      <c r="A34" s="77"/>
    </row>
    <row r="35" spans="1:5" x14ac:dyDescent="0.25">
      <c r="A35" s="5"/>
      <c r="B35" s="76"/>
    </row>
    <row r="36" spans="1:5" x14ac:dyDescent="0.25">
      <c r="A36" s="5"/>
      <c r="B36" s="76"/>
    </row>
    <row r="37" spans="1:5" x14ac:dyDescent="0.25">
      <c r="A37" s="5"/>
      <c r="B37" s="76"/>
    </row>
    <row r="38" spans="1:5" x14ac:dyDescent="0.25">
      <c r="A38" s="5"/>
      <c r="B38" s="76"/>
    </row>
    <row r="46" spans="1:5" s="71" customFormat="1" x14ac:dyDescent="0.25">
      <c r="A46" s="7"/>
      <c r="B46" s="7"/>
      <c r="C46" s="7"/>
      <c r="D46" s="7"/>
      <c r="E46" s="7"/>
    </row>
    <row r="47" spans="1:5" x14ac:dyDescent="0.25">
      <c r="A47" s="5"/>
      <c r="B47" s="5"/>
      <c r="C47" s="5"/>
      <c r="D47" s="5"/>
      <c r="E47" s="5"/>
    </row>
  </sheetData>
  <printOptions gridLines="1" gridLinesSet="0"/>
  <pageMargins left="0.39370078740157483" right="0.39370078740157483" top="0.59055118110236227" bottom="0.39370078740157483" header="0.51181102362204722" footer="0.51181102362204722"/>
  <pageSetup orientation="portrait" horizontalDpi="300" verticalDpi="300" r:id="rId1"/>
  <headerFooter alignWithMargins="0"/>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5B55B-863C-4C27-B247-C80E7DB0E59F}">
  <sheetPr codeName="Tabelle59"/>
  <dimension ref="A1:F13"/>
  <sheetViews>
    <sheetView zoomScale="145" zoomScaleNormal="145" workbookViewId="0">
      <selection activeCell="B11" sqref="B11"/>
    </sheetView>
  </sheetViews>
  <sheetFormatPr baseColWidth="10" defaultRowHeight="14.4" x14ac:dyDescent="0.3"/>
  <cols>
    <col min="1" max="1" width="19.21875" customWidth="1"/>
  </cols>
  <sheetData>
    <row r="1" spans="1:6" x14ac:dyDescent="0.3">
      <c r="A1" s="70"/>
      <c r="B1" s="70"/>
      <c r="C1" s="70"/>
      <c r="D1" s="70"/>
      <c r="E1" s="70"/>
      <c r="F1" s="70"/>
    </row>
    <row r="2" spans="1:6" x14ac:dyDescent="0.3">
      <c r="A2" s="70"/>
      <c r="B2" s="70"/>
      <c r="C2" s="70"/>
      <c r="D2" s="70"/>
      <c r="E2" s="70"/>
      <c r="F2" s="70"/>
    </row>
    <row r="3" spans="1:6" x14ac:dyDescent="0.3">
      <c r="A3" s="73"/>
      <c r="B3" s="70"/>
      <c r="C3" s="70"/>
      <c r="D3" s="70"/>
      <c r="E3" s="70"/>
      <c r="F3" s="70"/>
    </row>
    <row r="4" spans="1:6" x14ac:dyDescent="0.3">
      <c r="A4" s="73"/>
      <c r="B4" s="70"/>
      <c r="C4" s="70"/>
      <c r="D4" s="70"/>
      <c r="E4" s="70"/>
      <c r="F4" s="70"/>
    </row>
    <row r="5" spans="1:6" x14ac:dyDescent="0.3">
      <c r="A5" s="5"/>
      <c r="B5" s="5"/>
      <c r="C5" s="5"/>
      <c r="D5" s="5"/>
      <c r="E5" s="5"/>
      <c r="F5" s="70"/>
    </row>
    <row r="6" spans="1:6" x14ac:dyDescent="0.3">
      <c r="A6" s="5"/>
      <c r="B6" s="5"/>
      <c r="C6" s="5"/>
      <c r="D6" s="5"/>
      <c r="E6" s="5"/>
      <c r="F6" s="70"/>
    </row>
    <row r="7" spans="1:6" x14ac:dyDescent="0.3">
      <c r="A7" s="72" t="s">
        <v>286</v>
      </c>
      <c r="B7" s="83">
        <v>10000</v>
      </c>
      <c r="C7" s="73"/>
      <c r="D7" s="5"/>
      <c r="E7" s="5"/>
      <c r="F7" s="70"/>
    </row>
    <row r="8" spans="1:6" x14ac:dyDescent="0.3">
      <c r="A8" s="73"/>
      <c r="B8" s="73"/>
      <c r="C8" s="73"/>
      <c r="D8" s="73"/>
      <c r="E8" s="73"/>
      <c r="F8" s="70"/>
    </row>
    <row r="9" spans="1:6" x14ac:dyDescent="0.3">
      <c r="A9" s="75" t="s">
        <v>285</v>
      </c>
      <c r="B9" s="74">
        <v>7.0000000000000007E-2</v>
      </c>
      <c r="C9" s="5"/>
      <c r="D9" s="72" t="s">
        <v>284</v>
      </c>
      <c r="E9" s="74">
        <v>0.03</v>
      </c>
      <c r="F9" s="70"/>
    </row>
    <row r="10" spans="1:6" x14ac:dyDescent="0.3">
      <c r="A10" s="73"/>
      <c r="B10" s="73"/>
      <c r="C10" s="73"/>
      <c r="D10" s="73"/>
      <c r="E10" s="73"/>
      <c r="F10" s="70"/>
    </row>
    <row r="11" spans="1:6" x14ac:dyDescent="0.3">
      <c r="A11" s="72" t="s">
        <v>283</v>
      </c>
      <c r="B11" s="84"/>
      <c r="C11" s="70"/>
      <c r="D11" s="5"/>
      <c r="E11" s="5"/>
      <c r="F11" s="70"/>
    </row>
    <row r="12" spans="1:6" x14ac:dyDescent="0.3">
      <c r="A12" s="5"/>
      <c r="B12" s="5"/>
      <c r="C12" s="5"/>
      <c r="D12" s="5"/>
      <c r="E12" s="5"/>
      <c r="F12" s="70"/>
    </row>
    <row r="13" spans="1:6" x14ac:dyDescent="0.3">
      <c r="A13" s="72" t="s">
        <v>282</v>
      </c>
      <c r="B13" s="82">
        <v>5</v>
      </c>
      <c r="C13" s="5"/>
      <c r="D13" s="5"/>
      <c r="E13" s="5"/>
      <c r="F13" s="70"/>
    </row>
  </sheetData>
  <pageMargins left="0.7" right="0.7" top="0.78740157499999996" bottom="0.78740157499999996"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2E552-74D0-4393-AFAC-D291BCA9DD24}">
  <sheetPr codeName="Tabelle6"/>
  <dimension ref="A1:B10"/>
  <sheetViews>
    <sheetView zoomScale="200" zoomScaleNormal="200" workbookViewId="0">
      <selection activeCell="A11" sqref="A11"/>
    </sheetView>
  </sheetViews>
  <sheetFormatPr baseColWidth="10" defaultRowHeight="14.4" x14ac:dyDescent="0.3"/>
  <cols>
    <col min="1" max="1" width="15.88671875" bestFit="1" customWidth="1"/>
    <col min="2" max="2" width="99.88671875" customWidth="1"/>
  </cols>
  <sheetData>
    <row r="1" spans="1:2" x14ac:dyDescent="0.3">
      <c r="A1" t="s">
        <v>297</v>
      </c>
      <c r="B1" t="s">
        <v>298</v>
      </c>
    </row>
    <row r="2" spans="1:2" x14ac:dyDescent="0.3">
      <c r="A2" t="b">
        <v>1</v>
      </c>
      <c r="B2" t="s">
        <v>299</v>
      </c>
    </row>
    <row r="3" spans="1:2" x14ac:dyDescent="0.3">
      <c r="A3" t="b">
        <v>0</v>
      </c>
      <c r="B3" t="s">
        <v>299</v>
      </c>
    </row>
    <row r="5" spans="1:2" x14ac:dyDescent="0.3">
      <c r="A5" t="s">
        <v>300</v>
      </c>
    </row>
    <row r="6" spans="1:2" x14ac:dyDescent="0.3">
      <c r="A6" t="b">
        <f>FALSE()</f>
        <v>0</v>
      </c>
      <c r="B6" t="str">
        <f ca="1">_xlfn.FORMULATEXT(A6)</f>
        <v>=FALSCH()</v>
      </c>
    </row>
    <row r="7" spans="1:2" x14ac:dyDescent="0.3">
      <c r="A7" t="b">
        <f>TRUE()</f>
        <v>1</v>
      </c>
      <c r="B7" t="str">
        <f ca="1">_xlfn.FORMULATEXT(A7)</f>
        <v>=WAHR()</v>
      </c>
    </row>
    <row r="10" spans="1:2" ht="57.6" x14ac:dyDescent="0.3">
      <c r="B10" s="21" t="s">
        <v>301</v>
      </c>
    </row>
  </sheetData>
  <pageMargins left="0.7" right="0.7" top="0.78740157499999996" bottom="0.78740157499999996"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A0B6D-751D-462F-8306-0933D292AE55}">
  <sheetPr codeName="Tabelle60"/>
  <dimension ref="A1:F13"/>
  <sheetViews>
    <sheetView zoomScale="145" zoomScaleNormal="145" workbookViewId="0">
      <selection activeCell="B8" sqref="B8"/>
    </sheetView>
  </sheetViews>
  <sheetFormatPr baseColWidth="10" defaultRowHeight="14.4" x14ac:dyDescent="0.3"/>
  <cols>
    <col min="1" max="1" width="19.21875" customWidth="1"/>
  </cols>
  <sheetData>
    <row r="1" spans="1:6" x14ac:dyDescent="0.3">
      <c r="A1" s="70"/>
      <c r="B1" s="70"/>
      <c r="C1" s="70"/>
      <c r="D1" s="70"/>
      <c r="E1" s="70"/>
      <c r="F1" s="70"/>
    </row>
    <row r="2" spans="1:6" x14ac:dyDescent="0.3">
      <c r="A2" s="70"/>
      <c r="B2" s="70"/>
      <c r="C2" s="70"/>
      <c r="D2" s="70"/>
      <c r="E2" s="70"/>
      <c r="F2" s="70"/>
    </row>
    <row r="3" spans="1:6" x14ac:dyDescent="0.3">
      <c r="A3" s="73"/>
      <c r="B3" s="70"/>
      <c r="C3" s="70"/>
      <c r="D3" s="70"/>
      <c r="E3" s="70"/>
      <c r="F3" s="70"/>
    </row>
    <row r="4" spans="1:6" x14ac:dyDescent="0.3">
      <c r="A4" s="73"/>
      <c r="B4" s="70"/>
      <c r="C4" s="70"/>
      <c r="D4" s="70"/>
      <c r="E4" s="70"/>
      <c r="F4" s="70"/>
    </row>
    <row r="5" spans="1:6" x14ac:dyDescent="0.3">
      <c r="A5" s="5"/>
      <c r="B5" s="5"/>
      <c r="C5" s="5"/>
      <c r="D5" s="5"/>
      <c r="E5" s="5"/>
      <c r="F5" s="70"/>
    </row>
    <row r="6" spans="1:6" x14ac:dyDescent="0.3">
      <c r="A6" s="5"/>
      <c r="B6" s="5"/>
      <c r="C6" s="5"/>
      <c r="D6" s="5"/>
      <c r="E6" s="5"/>
      <c r="F6" s="70"/>
    </row>
    <row r="7" spans="1:6" x14ac:dyDescent="0.3">
      <c r="A7" s="72" t="s">
        <v>286</v>
      </c>
      <c r="B7" s="83">
        <v>10000</v>
      </c>
      <c r="C7" s="73"/>
      <c r="D7" s="5"/>
      <c r="E7" s="5"/>
      <c r="F7" s="70"/>
    </row>
    <row r="8" spans="1:6" x14ac:dyDescent="0.3">
      <c r="A8" s="73"/>
      <c r="B8" s="73"/>
      <c r="C8" s="73"/>
      <c r="D8" s="73"/>
      <c r="E8" s="73"/>
      <c r="F8" s="70"/>
    </row>
    <row r="9" spans="1:6" x14ac:dyDescent="0.3">
      <c r="A9" s="75" t="s">
        <v>285</v>
      </c>
      <c r="B9" s="74">
        <v>7.0000000000000007E-2</v>
      </c>
      <c r="C9" s="5"/>
      <c r="D9" s="72" t="s">
        <v>284</v>
      </c>
      <c r="E9" s="74">
        <v>0.03</v>
      </c>
      <c r="F9" s="70"/>
    </row>
    <row r="10" spans="1:6" x14ac:dyDescent="0.3">
      <c r="A10" s="73"/>
      <c r="B10" s="73"/>
      <c r="C10" s="73"/>
      <c r="D10" s="73"/>
      <c r="E10" s="73"/>
      <c r="F10" s="70"/>
    </row>
    <row r="11" spans="1:6" x14ac:dyDescent="0.3">
      <c r="A11" s="72" t="s">
        <v>283</v>
      </c>
      <c r="B11" s="84">
        <f>IF(AND(B7&gt;10000,B13&gt;4),B7*B9,B7*E9)</f>
        <v>300</v>
      </c>
      <c r="C11" s="70"/>
      <c r="D11" s="5"/>
      <c r="E11" s="5"/>
      <c r="F11" s="70"/>
    </row>
    <row r="12" spans="1:6" x14ac:dyDescent="0.3">
      <c r="A12" s="5"/>
      <c r="B12" s="5"/>
      <c r="C12" s="5"/>
      <c r="D12" s="5"/>
      <c r="E12" s="5"/>
      <c r="F12" s="70"/>
    </row>
    <row r="13" spans="1:6" x14ac:dyDescent="0.3">
      <c r="A13" s="72" t="s">
        <v>282</v>
      </c>
      <c r="B13" s="82">
        <v>5</v>
      </c>
      <c r="C13" s="5"/>
      <c r="D13" s="5"/>
      <c r="E13" s="5"/>
      <c r="F13" s="70"/>
    </row>
  </sheetData>
  <pageMargins left="0.7" right="0.7" top="0.78740157499999996" bottom="0.78740157499999996" header="0.3" footer="0.3"/>
  <drawing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A0FD-5B81-4228-8698-2C7D30E5BA7B}">
  <sheetPr codeName="Tabelle61"/>
  <dimension ref="A7:E13"/>
  <sheetViews>
    <sheetView zoomScale="145" zoomScaleNormal="145" workbookViewId="0">
      <selection activeCell="B11" sqref="B11"/>
    </sheetView>
  </sheetViews>
  <sheetFormatPr baseColWidth="10" defaultRowHeight="14.4" x14ac:dyDescent="0.3"/>
  <cols>
    <col min="1" max="1" width="22.109375" customWidth="1"/>
  </cols>
  <sheetData>
    <row r="7" spans="1:5" x14ac:dyDescent="0.3">
      <c r="A7" s="72" t="s">
        <v>286</v>
      </c>
      <c r="B7" s="83">
        <v>10000</v>
      </c>
      <c r="C7" s="73"/>
      <c r="D7" s="5"/>
      <c r="E7" s="5"/>
    </row>
    <row r="8" spans="1:5" x14ac:dyDescent="0.3">
      <c r="A8" s="73"/>
      <c r="B8" s="73"/>
      <c r="C8" s="73"/>
      <c r="D8" s="73"/>
      <c r="E8" s="73"/>
    </row>
    <row r="9" spans="1:5" x14ac:dyDescent="0.3">
      <c r="A9" s="75" t="s">
        <v>285</v>
      </c>
      <c r="B9" s="74">
        <v>7.0000000000000007E-2</v>
      </c>
      <c r="C9" s="5"/>
      <c r="D9" s="72" t="s">
        <v>284</v>
      </c>
      <c r="E9" s="74">
        <v>0.03</v>
      </c>
    </row>
    <row r="10" spans="1:5" x14ac:dyDescent="0.3">
      <c r="A10" s="73"/>
      <c r="B10" s="73"/>
      <c r="C10" s="73"/>
      <c r="D10" s="73"/>
      <c r="E10" s="73"/>
    </row>
    <row r="11" spans="1:5" x14ac:dyDescent="0.3">
      <c r="A11" s="72" t="s">
        <v>283</v>
      </c>
      <c r="B11" s="84"/>
      <c r="C11" s="70"/>
      <c r="D11" s="5"/>
      <c r="E11" s="5"/>
    </row>
    <row r="12" spans="1:5" x14ac:dyDescent="0.3">
      <c r="A12" s="5"/>
      <c r="B12" s="5"/>
      <c r="C12" s="5"/>
      <c r="D12" s="5"/>
      <c r="E12" s="5"/>
    </row>
    <row r="13" spans="1:5" x14ac:dyDescent="0.3">
      <c r="A13" s="72" t="s">
        <v>282</v>
      </c>
      <c r="B13" s="82">
        <v>5</v>
      </c>
      <c r="C13" s="5"/>
      <c r="D13" s="5"/>
      <c r="E13" s="5"/>
    </row>
  </sheetData>
  <pageMargins left="0.7" right="0.7" top="0.78740157499999996" bottom="0.78740157499999996" header="0.3" footer="0.3"/>
  <drawing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6882A-F9DC-4499-AD22-89AFD7BE0CAB}">
  <sheetPr codeName="Tabelle62"/>
  <dimension ref="A7:E13"/>
  <sheetViews>
    <sheetView zoomScale="145" zoomScaleNormal="145" workbookViewId="0">
      <selection activeCell="B8" sqref="B8"/>
    </sheetView>
  </sheetViews>
  <sheetFormatPr baseColWidth="10" defaultRowHeight="14.4" x14ac:dyDescent="0.3"/>
  <cols>
    <col min="1" max="1" width="22.109375" customWidth="1"/>
  </cols>
  <sheetData>
    <row r="7" spans="1:5" x14ac:dyDescent="0.3">
      <c r="A7" s="72" t="s">
        <v>286</v>
      </c>
      <c r="B7" s="83">
        <v>10000</v>
      </c>
      <c r="C7" s="73"/>
      <c r="D7" s="5"/>
      <c r="E7" s="5"/>
    </row>
    <row r="8" spans="1:5" x14ac:dyDescent="0.3">
      <c r="A8" s="73"/>
      <c r="B8" s="73"/>
      <c r="C8" s="73"/>
      <c r="D8" s="73"/>
      <c r="E8" s="73"/>
    </row>
    <row r="9" spans="1:5" x14ac:dyDescent="0.3">
      <c r="A9" s="75" t="s">
        <v>285</v>
      </c>
      <c r="B9" s="74">
        <v>7.0000000000000007E-2</v>
      </c>
      <c r="C9" s="5"/>
      <c r="D9" s="72" t="s">
        <v>284</v>
      </c>
      <c r="E9" s="74">
        <v>0.03</v>
      </c>
    </row>
    <row r="10" spans="1:5" x14ac:dyDescent="0.3">
      <c r="A10" s="73"/>
      <c r="B10" s="73"/>
      <c r="C10" s="73"/>
      <c r="D10" s="73"/>
      <c r="E10" s="73"/>
    </row>
    <row r="11" spans="1:5" x14ac:dyDescent="0.3">
      <c r="A11" s="72" t="s">
        <v>283</v>
      </c>
      <c r="B11" s="84">
        <f>IF(OR(B7&gt;10000,B13&gt;4),B7*B9,B7*E9)</f>
        <v>700.00000000000011</v>
      </c>
      <c r="C11" s="70"/>
      <c r="D11" s="5"/>
      <c r="E11" s="5"/>
    </row>
    <row r="12" spans="1:5" x14ac:dyDescent="0.3">
      <c r="A12" s="5"/>
      <c r="B12" s="5"/>
      <c r="C12" s="5"/>
      <c r="D12" s="5"/>
      <c r="E12" s="5"/>
    </row>
    <row r="13" spans="1:5" x14ac:dyDescent="0.3">
      <c r="A13" s="72" t="s">
        <v>282</v>
      </c>
      <c r="B13" s="82">
        <v>5</v>
      </c>
      <c r="C13" s="5"/>
      <c r="D13" s="5"/>
      <c r="E13" s="5"/>
    </row>
  </sheetData>
  <pageMargins left="0.7" right="0.7" top="0.78740157499999996" bottom="0.78740157499999996" header="0.3" footer="0.3"/>
  <drawing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C2DFD-7186-4F7D-A5EC-7D76ECB4FAE5}">
  <sheetPr codeName="Tabelle63"/>
  <dimension ref="A1:C12"/>
  <sheetViews>
    <sheetView zoomScale="200" zoomScaleNormal="200" workbookViewId="0">
      <selection activeCell="C9" sqref="C9"/>
    </sheetView>
  </sheetViews>
  <sheetFormatPr baseColWidth="10" defaultColWidth="11.44140625" defaultRowHeight="20.399999999999999" x14ac:dyDescent="0.35"/>
  <cols>
    <col min="1" max="1" width="24.33203125" style="85" customWidth="1"/>
    <col min="2" max="2" width="31.88671875" style="85" bestFit="1" customWidth="1"/>
    <col min="3" max="3" width="44.5546875" style="85" bestFit="1" customWidth="1"/>
    <col min="4" max="16384" width="11.44140625" style="85"/>
  </cols>
  <sheetData>
    <row r="1" spans="1:3" x14ac:dyDescent="0.35">
      <c r="B1" s="85">
        <v>160</v>
      </c>
      <c r="C1" s="85" t="s">
        <v>295</v>
      </c>
    </row>
    <row r="2" spans="1:3" x14ac:dyDescent="0.35">
      <c r="B2" s="85">
        <v>20</v>
      </c>
      <c r="C2" s="85" t="s">
        <v>294</v>
      </c>
    </row>
    <row r="4" spans="1:3" ht="40.799999999999997" x14ac:dyDescent="0.35">
      <c r="A4" s="86"/>
      <c r="B4" s="87" t="s">
        <v>293</v>
      </c>
      <c r="C4" s="87" t="s">
        <v>292</v>
      </c>
    </row>
    <row r="5" spans="1:3" x14ac:dyDescent="0.35">
      <c r="A5" s="86" t="s">
        <v>291</v>
      </c>
      <c r="B5" s="86">
        <v>160</v>
      </c>
      <c r="C5" s="88"/>
    </row>
    <row r="6" spans="1:3" x14ac:dyDescent="0.35">
      <c r="A6" s="86" t="s">
        <v>290</v>
      </c>
      <c r="B6" s="86">
        <v>180</v>
      </c>
      <c r="C6" s="88"/>
    </row>
    <row r="7" spans="1:3" x14ac:dyDescent="0.35">
      <c r="A7" s="86" t="s">
        <v>289</v>
      </c>
      <c r="B7" s="86">
        <v>200</v>
      </c>
      <c r="C7" s="88"/>
    </row>
    <row r="11" spans="1:3" x14ac:dyDescent="0.35">
      <c r="A11" s="85" t="s">
        <v>288</v>
      </c>
    </row>
    <row r="12" spans="1:3" x14ac:dyDescent="0.35">
      <c r="A12" s="85" t="s">
        <v>287</v>
      </c>
    </row>
  </sheetData>
  <pageMargins left="0.78740157499999996" right="0.78740157499999996" top="0.984251969" bottom="0.984251969" header="0.4921259845" footer="0.4921259845"/>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E1A99-41C8-4D67-A3F8-03F01441E4CE}">
  <sheetPr codeName="Tabelle64"/>
  <dimension ref="A1:C12"/>
  <sheetViews>
    <sheetView zoomScale="200" zoomScaleNormal="200" workbookViewId="0">
      <selection activeCell="C11" sqref="C11"/>
    </sheetView>
  </sheetViews>
  <sheetFormatPr baseColWidth="10" defaultColWidth="11.44140625" defaultRowHeight="20.399999999999999" x14ac:dyDescent="0.35"/>
  <cols>
    <col min="1" max="1" width="24.33203125" style="85" customWidth="1"/>
    <col min="2" max="2" width="31.88671875" style="85" bestFit="1" customWidth="1"/>
    <col min="3" max="3" width="55.77734375" style="85" customWidth="1"/>
    <col min="4" max="16384" width="11.44140625" style="85"/>
  </cols>
  <sheetData>
    <row r="1" spans="1:3" x14ac:dyDescent="0.35">
      <c r="B1" s="85">
        <v>160</v>
      </c>
      <c r="C1" s="85" t="s">
        <v>295</v>
      </c>
    </row>
    <row r="2" spans="1:3" x14ac:dyDescent="0.35">
      <c r="B2" s="85">
        <v>20</v>
      </c>
      <c r="C2" s="85" t="s">
        <v>294</v>
      </c>
    </row>
    <row r="4" spans="1:3" ht="40.799999999999997" x14ac:dyDescent="0.35">
      <c r="A4" s="86"/>
      <c r="B4" s="87" t="s">
        <v>293</v>
      </c>
      <c r="C4" s="87" t="s">
        <v>292</v>
      </c>
    </row>
    <row r="5" spans="1:3" x14ac:dyDescent="0.35">
      <c r="A5" s="86" t="s">
        <v>291</v>
      </c>
      <c r="B5" s="86">
        <v>160</v>
      </c>
      <c r="C5" s="88" t="str">
        <f>IF(B5&gt;$B$1,(B5-$B$1)*$B$2,"Nix")</f>
        <v>Nix</v>
      </c>
    </row>
    <row r="6" spans="1:3" x14ac:dyDescent="0.35">
      <c r="A6" s="86" t="s">
        <v>290</v>
      </c>
      <c r="B6" s="86">
        <v>180</v>
      </c>
      <c r="C6" s="88">
        <f t="shared" ref="C6:C7" si="0">IF(B6&gt;$B$1,(B6-$B$1)*$B$2,"Nix")</f>
        <v>400</v>
      </c>
    </row>
    <row r="7" spans="1:3" x14ac:dyDescent="0.35">
      <c r="A7" s="86" t="s">
        <v>289</v>
      </c>
      <c r="B7" s="86">
        <v>200</v>
      </c>
      <c r="C7" s="88">
        <f t="shared" si="0"/>
        <v>800</v>
      </c>
    </row>
    <row r="11" spans="1:3" x14ac:dyDescent="0.35">
      <c r="A11" s="85" t="s">
        <v>288</v>
      </c>
    </row>
    <row r="12" spans="1:3" x14ac:dyDescent="0.35">
      <c r="A12" s="85" t="s">
        <v>287</v>
      </c>
    </row>
  </sheetData>
  <pageMargins left="0.78740157499999996" right="0.78740157499999996" top="0.984251969" bottom="0.984251969" header="0.4921259845" footer="0.492125984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09E4F-EFBB-41F3-934E-C6AB4791F437}">
  <sheetPr codeName="Tabelle7"/>
  <dimension ref="A1:A3"/>
  <sheetViews>
    <sheetView zoomScale="200" zoomScaleNormal="200" workbookViewId="0">
      <selection activeCell="A6" sqref="A6"/>
    </sheetView>
  </sheetViews>
  <sheetFormatPr baseColWidth="10" defaultRowHeight="14.4" x14ac:dyDescent="0.3"/>
  <cols>
    <col min="1" max="1" width="102.44140625" customWidth="1"/>
  </cols>
  <sheetData>
    <row r="1" spans="1:1" ht="43.2" x14ac:dyDescent="0.3">
      <c r="A1" s="21" t="s">
        <v>108</v>
      </c>
    </row>
    <row r="2" spans="1:1" x14ac:dyDescent="0.3">
      <c r="A2" s="21"/>
    </row>
    <row r="3" spans="1:1" ht="43.2" x14ac:dyDescent="0.3">
      <c r="A3" s="21" t="s">
        <v>109</v>
      </c>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07CD7-626D-4A7D-A3A5-82E431D814A8}">
  <sheetPr codeName="Tabelle8"/>
  <dimension ref="A1:A11"/>
  <sheetViews>
    <sheetView zoomScale="200" zoomScaleNormal="200" workbookViewId="0">
      <selection activeCell="A5" sqref="A5"/>
    </sheetView>
  </sheetViews>
  <sheetFormatPr baseColWidth="10" defaultRowHeight="14.4" x14ac:dyDescent="0.3"/>
  <cols>
    <col min="1" max="1" width="98.6640625" style="21" customWidth="1"/>
    <col min="2" max="16384" width="11.5546875" style="21"/>
  </cols>
  <sheetData>
    <row r="1" spans="1:1" ht="15" x14ac:dyDescent="0.3">
      <c r="A1" s="18" t="s">
        <v>99</v>
      </c>
    </row>
    <row r="2" spans="1:1" ht="28.8" x14ac:dyDescent="0.3">
      <c r="A2" s="21" t="s">
        <v>100</v>
      </c>
    </row>
    <row r="4" spans="1:1" x14ac:dyDescent="0.3">
      <c r="A4" s="25" t="s">
        <v>101</v>
      </c>
    </row>
    <row r="5" spans="1:1" ht="45.6" x14ac:dyDescent="0.3">
      <c r="A5" s="25" t="s">
        <v>102</v>
      </c>
    </row>
    <row r="6" spans="1:1" x14ac:dyDescent="0.3">
      <c r="A6" s="26" t="s">
        <v>84</v>
      </c>
    </row>
    <row r="7" spans="1:1" x14ac:dyDescent="0.3">
      <c r="A7" s="26" t="s">
        <v>103</v>
      </c>
    </row>
    <row r="8" spans="1:1" x14ac:dyDescent="0.3">
      <c r="A8" s="25" t="s">
        <v>104</v>
      </c>
    </row>
    <row r="9" spans="1:1" x14ac:dyDescent="0.3">
      <c r="A9" s="26" t="s">
        <v>105</v>
      </c>
    </row>
    <row r="10" spans="1:1" x14ac:dyDescent="0.3">
      <c r="A10" s="26" t="s">
        <v>106</v>
      </c>
    </row>
    <row r="11" spans="1:1" ht="22.8" x14ac:dyDescent="0.3">
      <c r="A11" s="25" t="s">
        <v>107</v>
      </c>
    </row>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9C07F-F49D-4EE1-B299-0123F1EAC658}">
  <sheetPr codeName="Tabelle9"/>
  <dimension ref="A1:G16"/>
  <sheetViews>
    <sheetView zoomScale="200" zoomScaleNormal="200" workbookViewId="0">
      <selection activeCell="A7" sqref="A7"/>
    </sheetView>
  </sheetViews>
  <sheetFormatPr baseColWidth="10" defaultRowHeight="14.4" x14ac:dyDescent="0.3"/>
  <cols>
    <col min="1" max="1" width="24.6640625" style="27" bestFit="1" customWidth="1"/>
    <col min="2" max="7" width="14.21875" style="27" bestFit="1" customWidth="1"/>
    <col min="8" max="16384" width="11.5546875" style="27"/>
  </cols>
  <sheetData>
    <row r="1" spans="1:7" x14ac:dyDescent="0.3">
      <c r="A1" t="s">
        <v>119</v>
      </c>
    </row>
    <row r="2" spans="1:7" x14ac:dyDescent="0.3">
      <c r="A2" t="s">
        <v>302</v>
      </c>
    </row>
    <row r="3" spans="1:7" x14ac:dyDescent="0.3">
      <c r="A3" t="s">
        <v>121</v>
      </c>
    </row>
    <row r="4" spans="1:7" x14ac:dyDescent="0.3">
      <c r="A4" t="s">
        <v>303</v>
      </c>
    </row>
    <row r="5" spans="1:7" x14ac:dyDescent="0.3">
      <c r="A5"/>
    </row>
    <row r="6" spans="1:7" x14ac:dyDescent="0.3">
      <c r="A6" t="s">
        <v>304</v>
      </c>
    </row>
    <row r="8" spans="1:7" x14ac:dyDescent="0.3">
      <c r="B8" s="27" t="s">
        <v>110</v>
      </c>
      <c r="C8" s="27" t="s">
        <v>111</v>
      </c>
      <c r="D8" s="27" t="s">
        <v>112</v>
      </c>
      <c r="E8" s="27" t="s">
        <v>113</v>
      </c>
      <c r="F8" s="27" t="s">
        <v>114</v>
      </c>
      <c r="G8" s="27" t="s">
        <v>115</v>
      </c>
    </row>
    <row r="9" spans="1:7" x14ac:dyDescent="0.3">
      <c r="A9" s="27" t="s">
        <v>116</v>
      </c>
      <c r="B9" s="24">
        <v>20</v>
      </c>
      <c r="C9" s="24">
        <v>20</v>
      </c>
      <c r="D9" s="24">
        <v>20</v>
      </c>
      <c r="E9" s="24">
        <v>20</v>
      </c>
      <c r="F9" s="24">
        <v>20</v>
      </c>
      <c r="G9" s="24">
        <v>20</v>
      </c>
    </row>
    <row r="10" spans="1:7" x14ac:dyDescent="0.3">
      <c r="A10" s="27" t="s">
        <v>117</v>
      </c>
      <c r="B10" s="24">
        <v>50</v>
      </c>
      <c r="C10" s="24">
        <v>50</v>
      </c>
      <c r="D10" s="24">
        <v>50</v>
      </c>
      <c r="E10" s="24">
        <v>50</v>
      </c>
      <c r="F10" s="24">
        <v>50</v>
      </c>
      <c r="G10" s="24">
        <v>50</v>
      </c>
    </row>
    <row r="12" spans="1:7" x14ac:dyDescent="0.3">
      <c r="A12" s="27" t="s">
        <v>120</v>
      </c>
      <c r="B12" s="27" t="b">
        <f>B9&lt;B10</f>
        <v>1</v>
      </c>
      <c r="C12" s="28"/>
      <c r="D12" s="28"/>
      <c r="E12" s="28"/>
      <c r="F12" s="28"/>
      <c r="G12" s="28"/>
    </row>
    <row r="13" spans="1:7" x14ac:dyDescent="0.3">
      <c r="B13" s="27" t="str">
        <f ca="1">_xlfn.FORMULATEXT(B12)</f>
        <v>=B9&lt;B10</v>
      </c>
    </row>
    <row r="15" spans="1:7" x14ac:dyDescent="0.3">
      <c r="A15" s="27" t="s">
        <v>118</v>
      </c>
      <c r="B15" s="27" t="b">
        <f>NOT(B9&lt;B10)</f>
        <v>0</v>
      </c>
      <c r="C15" s="28"/>
      <c r="D15" s="28"/>
      <c r="E15" s="28"/>
      <c r="F15" s="28"/>
      <c r="G15" s="28"/>
    </row>
    <row r="16" spans="1:7" x14ac:dyDescent="0.3">
      <c r="B16" s="27" t="str">
        <f ca="1">_xlfn.FORMULATEXT(B15)</f>
        <v>=NICHT(B9&lt;B10)</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64</vt:i4>
      </vt:variant>
    </vt:vector>
  </HeadingPairs>
  <TitlesOfParts>
    <vt:vector size="64" baseType="lpstr">
      <vt:lpstr>Willkommen</vt:lpstr>
      <vt:lpstr>Google Rezensionslink</vt:lpstr>
      <vt:lpstr>Einführung</vt:lpstr>
      <vt:lpstr>WAHR Funktion</vt:lpstr>
      <vt:lpstr>FALSCH Funktion</vt:lpstr>
      <vt:lpstr>WAHR Falsch Beispiele</vt:lpstr>
      <vt:lpstr>NICHT Funktion I</vt:lpstr>
      <vt:lpstr>NICHT Funktion II</vt:lpstr>
      <vt:lpstr>NICHT Übung</vt:lpstr>
      <vt:lpstr>NICHT Lösung</vt:lpstr>
      <vt:lpstr>UND ODER Beispiel</vt:lpstr>
      <vt:lpstr>Übersicht WAHR oder FALSCH</vt:lpstr>
      <vt:lpstr>UND</vt:lpstr>
      <vt:lpstr>ODER</vt:lpstr>
      <vt:lpstr>UND ODER Übung</vt:lpstr>
      <vt:lpstr>UND ODER Lösung</vt:lpstr>
      <vt:lpstr>XODER Einführung</vt:lpstr>
      <vt:lpstr>XODER</vt:lpstr>
      <vt:lpstr>XODER Beispiel</vt:lpstr>
      <vt:lpstr>XODER Übung I</vt:lpstr>
      <vt:lpstr>XODER Lösung I</vt:lpstr>
      <vt:lpstr>XODER Übung II</vt:lpstr>
      <vt:lpstr>XODER Lösung II</vt:lpstr>
      <vt:lpstr>WENN Funktion</vt:lpstr>
      <vt:lpstr>Einführung WENN Funktion</vt:lpstr>
      <vt:lpstr>Gehalt nach MA-Nr</vt:lpstr>
      <vt:lpstr>Gehalt nach Name</vt:lpstr>
      <vt:lpstr>Gehalt nach MA Nr. - mehrere I</vt:lpstr>
      <vt:lpstr>Gehalt nach MA Nr. - mehrere II</vt:lpstr>
      <vt:lpstr>Funktionen kombinieren</vt:lpstr>
      <vt:lpstr>Gehalt nach Name-WENN UND ODER</vt:lpstr>
      <vt:lpstr>Funktionen kombinieren Übung</vt:lpstr>
      <vt:lpstr>Funktionen kombinieren Lösung</vt:lpstr>
      <vt:lpstr>WENN Übungen</vt:lpstr>
      <vt:lpstr>Verschachteltes WENN</vt:lpstr>
      <vt:lpstr>WENNFEHLER Funktion</vt:lpstr>
      <vt:lpstr>#Name</vt:lpstr>
      <vt:lpstr>#Name Lösung</vt:lpstr>
      <vt:lpstr>#WERT</vt:lpstr>
      <vt:lpstr>#WERT Lösung</vt:lpstr>
      <vt:lpstr>#DIV0</vt:lpstr>
      <vt:lpstr>#DIV0 Lösung</vt:lpstr>
      <vt:lpstr>#NV</vt:lpstr>
      <vt:lpstr>#NV Lösung</vt:lpstr>
      <vt:lpstr>#ZAHL</vt:lpstr>
      <vt:lpstr>#ZAHL Lösung</vt:lpstr>
      <vt:lpstr>#Zirkelbezug</vt:lpstr>
      <vt:lpstr>#BEZUG</vt:lpstr>
      <vt:lpstr>Verketten  Konkatenieren</vt:lpstr>
      <vt:lpstr>Verketten  Konkatenieren Lösung</vt:lpstr>
      <vt:lpstr>Glückwunsch</vt:lpstr>
      <vt:lpstr>bedingte Formatierung</vt:lpstr>
      <vt:lpstr>Tabelle als Tabelle formatieren</vt:lpstr>
      <vt:lpstr>Pivot Reserve</vt:lpstr>
      <vt:lpstr>Klimavergleich-Übung</vt:lpstr>
      <vt:lpstr>Klimavergleich-Lösung</vt:lpstr>
      <vt:lpstr>WENN verschachtelt-Übung</vt:lpstr>
      <vt:lpstr>WENN verschachtelt-Lösung</vt:lpstr>
      <vt:lpstr>WENN &amp; UND-Übung</vt:lpstr>
      <vt:lpstr>WENN &amp; UND-Lösung</vt:lpstr>
      <vt:lpstr>WENN &amp; ODER-Übung</vt:lpstr>
      <vt:lpstr>WENN &amp; ODER-Lösung</vt:lpstr>
      <vt:lpstr>WENN Überstunden-Übung</vt:lpstr>
      <vt:lpstr>WENN Überstunden-Lösung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RKlingenberg</dc:creator>
  <cp:lastModifiedBy>Robert Klingenberg</cp:lastModifiedBy>
  <dcterms:created xsi:type="dcterms:W3CDTF">2020-05-07T09:16:06Z</dcterms:created>
  <dcterms:modified xsi:type="dcterms:W3CDTF">2025-10-28T13:35:34Z</dcterms:modified>
</cp:coreProperties>
</file>